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35" windowWidth="15480" windowHeight="11640" activeTab="1"/>
  </bookViews>
  <sheets>
    <sheet name="Etable 1 exist" sheetId="1" r:id="rId1"/>
    <sheet name="Plusieurs bâtiments" sheetId="2" r:id="rId2"/>
  </sheets>
  <definedNames>
    <definedName name="_xlnm.Print_Titles" localSheetId="0">'Etable 1 exist'!$1:$5</definedName>
    <definedName name="_xlnm.Print_Area" localSheetId="0">'Etable 1 exist'!$A$1:$P$133</definedName>
  </definedNames>
  <calcPr fullCalcOnLoad="1"/>
</workbook>
</file>

<file path=xl/sharedStrings.xml><?xml version="1.0" encoding="utf-8"?>
<sst xmlns="http://schemas.openxmlformats.org/spreadsheetml/2006/main" count="288" uniqueCount="218">
  <si>
    <r>
      <t>f</t>
    </r>
    <r>
      <rPr>
        <vertAlign val="subscript"/>
        <sz val="10"/>
        <rFont val="Arial"/>
        <family val="2"/>
      </rPr>
      <t>g</t>
    </r>
  </si>
  <si>
    <t>Resultat</t>
  </si>
  <si>
    <t>GB Res.</t>
  </si>
  <si>
    <t>Gerundet</t>
  </si>
  <si>
    <r>
      <t>f</t>
    </r>
    <r>
      <rPr>
        <b/>
        <vertAlign val="subscript"/>
        <sz val="10"/>
        <rFont val="Arial"/>
        <family val="2"/>
      </rPr>
      <t>k</t>
    </r>
  </si>
  <si>
    <t>...</t>
  </si>
  <si>
    <t>[m]</t>
  </si>
  <si>
    <t>======</t>
  </si>
  <si>
    <r>
      <t>GB</t>
    </r>
    <r>
      <rPr>
        <b/>
        <vertAlign val="subscript"/>
        <sz val="10"/>
        <rFont val="Arial"/>
        <family val="0"/>
      </rPr>
      <t>rel,ij</t>
    </r>
    <r>
      <rPr>
        <b/>
        <sz val="10"/>
        <rFont val="Arial"/>
        <family val="0"/>
      </rPr>
      <t xml:space="preserve"> = e</t>
    </r>
    <r>
      <rPr>
        <b/>
        <vertAlign val="superscript"/>
        <sz val="10"/>
        <rFont val="Arial"/>
        <family val="0"/>
      </rPr>
      <t>(MA+40-r)/43</t>
    </r>
  </si>
  <si>
    <r>
      <t>GB</t>
    </r>
    <r>
      <rPr>
        <vertAlign val="subscript"/>
        <sz val="10"/>
        <rFont val="Arial"/>
        <family val="2"/>
      </rPr>
      <t xml:space="preserve">rel.1  </t>
    </r>
    <r>
      <rPr>
        <sz val="10"/>
        <rFont val="Arial"/>
        <family val="2"/>
      </rPr>
      <t xml:space="preserve">= </t>
    </r>
  </si>
  <si>
    <r>
      <t>r</t>
    </r>
    <r>
      <rPr>
        <vertAlign val="subscript"/>
        <sz val="10"/>
        <rFont val="Arial"/>
        <family val="2"/>
      </rPr>
      <t>2,1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</si>
  <si>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3,1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</si>
  <si>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4,1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</si>
  <si>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5,1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</si>
  <si>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6,1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</si>
  <si>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7,1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</si>
  <si>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1,2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</si>
  <si>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3,2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</si>
  <si>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4,2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</si>
  <si>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5,2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</si>
  <si>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6,2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</si>
  <si>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7,2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</si>
  <si>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1,3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</si>
  <si>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2,3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</si>
  <si>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4,3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</si>
  <si>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5,3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</si>
  <si>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6,3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</si>
  <si>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7,3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</si>
  <si>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1,4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</si>
  <si>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2,4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</si>
  <si>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 xml:space="preserve">3,4 </t>
    </r>
    <r>
      <rPr>
        <sz val="10"/>
        <rFont val="Arial"/>
        <family val="0"/>
      </rPr>
      <t>=</t>
    </r>
  </si>
  <si>
    <r>
      <t>r</t>
    </r>
    <r>
      <rPr>
        <vertAlign val="subscript"/>
        <sz val="10"/>
        <rFont val="Arial"/>
        <family val="2"/>
      </rPr>
      <t>5,4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</si>
  <si>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6,4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</si>
  <si>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7,4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</si>
  <si>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1,5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</si>
  <si>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2,5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</si>
  <si>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3,5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</si>
  <si>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4,5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</si>
  <si>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6,5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</si>
  <si>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7,5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</si>
  <si>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1,6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</si>
  <si>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2,6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</si>
  <si>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3,6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</si>
  <si>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4,6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</si>
  <si>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5,6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</si>
  <si>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7,6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</si>
  <si>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1,7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</si>
  <si>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2,7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</si>
  <si>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3,7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</si>
  <si>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4,7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</si>
  <si>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5,7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</si>
  <si>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6,7</t>
    </r>
    <r>
      <rPr>
        <sz val="10"/>
        <rFont val="Arial"/>
        <family val="0"/>
      </rPr>
      <t xml:space="preserve"> =</t>
    </r>
  </si>
  <si>
    <t>Datum:</t>
  </si>
  <si>
    <t>A</t>
  </si>
  <si>
    <t>B</t>
  </si>
  <si>
    <t>a</t>
  </si>
  <si>
    <t>b</t>
  </si>
  <si>
    <t>c</t>
  </si>
  <si>
    <t>d</t>
  </si>
  <si>
    <t>e</t>
  </si>
  <si>
    <t>f</t>
  </si>
  <si>
    <t>g</t>
  </si>
  <si>
    <t>Veaux jusqu'à 6 mois</t>
  </si>
  <si>
    <t>Veaux de 6 - 12 mois, élevage</t>
  </si>
  <si>
    <t>Veaux de 6 - 12 mois, engraissement</t>
  </si>
  <si>
    <t>Veaux de 1 à 2 ans, élevage</t>
  </si>
  <si>
    <t>Veaux de 1 à 2 ans, engraissement</t>
  </si>
  <si>
    <t>Vaches mères (sans les veaux)</t>
  </si>
  <si>
    <t>Veaux de vaches mères</t>
  </si>
  <si>
    <t>Vaches laitières</t>
  </si>
  <si>
    <t>Taureaux de 1 à 2 ans, élevage</t>
  </si>
  <si>
    <t>Taureaux de 1 à 2 ans, engraissement</t>
  </si>
  <si>
    <t>Taureaux de plus de 2 ans</t>
  </si>
  <si>
    <t>Bœufs de plus d'1 an</t>
  </si>
  <si>
    <t>Total bovins</t>
  </si>
  <si>
    <t>Chevaux</t>
  </si>
  <si>
    <t>Poulains jusqu'à 1 an</t>
  </si>
  <si>
    <t>Poulains jusqu'à 2 ans</t>
  </si>
  <si>
    <t>Poulains jusqu'à 3 ans</t>
  </si>
  <si>
    <t>Chevaux de plus de 3 ans</t>
  </si>
  <si>
    <t>Total Chevaux</t>
  </si>
  <si>
    <t>Nom:</t>
  </si>
  <si>
    <t>Calcul établi par:</t>
  </si>
  <si>
    <t>Date:</t>
  </si>
  <si>
    <t>Bâtiment:</t>
  </si>
  <si>
    <t xml:space="preserve">                       Description du bâtiment: </t>
  </si>
  <si>
    <t>Animaux</t>
  </si>
  <si>
    <t>UGB</t>
  </si>
  <si>
    <t>Fact.UGB</t>
  </si>
  <si>
    <t>Génisse portante de plus de 2 ans</t>
  </si>
  <si>
    <t>Etalon et jument pour l'élevage</t>
  </si>
  <si>
    <t>Mulet et âne</t>
  </si>
  <si>
    <t>Mulet et âne jusqu'à 1 an</t>
  </si>
  <si>
    <t>Mulet et âne de plus de 1 an</t>
  </si>
  <si>
    <t>Total UGB Mulet et âne</t>
  </si>
  <si>
    <t>Poneys, poulain et âne</t>
  </si>
  <si>
    <t>Animaux de plus de 1 an</t>
  </si>
  <si>
    <t>Total UGB</t>
  </si>
  <si>
    <t>Facteur d'émission d'odeur</t>
  </si>
  <si>
    <t>Nbre anim.</t>
  </si>
  <si>
    <t>Bovins, chevaux, menu bétail</t>
  </si>
  <si>
    <t>Veaux, génisses, vaches, chevaux, UGB</t>
  </si>
  <si>
    <t>Facteur de réduction pour pâture ...0.25, 0.5  *</t>
  </si>
  <si>
    <t>Moutons, béliers</t>
  </si>
  <si>
    <t>Moutons, brebis, agneaux inclus</t>
  </si>
  <si>
    <t>Chèvres, boucs</t>
  </si>
  <si>
    <t>Chèvres, femelle, jeune inclus</t>
  </si>
  <si>
    <t>Pas de réduction</t>
  </si>
  <si>
    <t>25 % de réduction</t>
  </si>
  <si>
    <t>* Alpage</t>
  </si>
  <si>
    <t>50 % de réduction</t>
  </si>
  <si>
    <t>Porcs</t>
  </si>
  <si>
    <t>Elevage de goret                     8 - 25 kg</t>
  </si>
  <si>
    <t>Volaille</t>
  </si>
  <si>
    <t>Poules d'élevage ou d'engraissement</t>
  </si>
  <si>
    <t>Calcul des distances obligatoires</t>
  </si>
  <si>
    <t>cm exact</t>
  </si>
  <si>
    <t>Arrondit</t>
  </si>
  <si>
    <t>Facteurs de correction</t>
  </si>
  <si>
    <t>1.Topographie de plaine</t>
  </si>
  <si>
    <t>Distance minimale  100%</t>
  </si>
  <si>
    <t>Distance minimale 50%</t>
  </si>
  <si>
    <t>Distance minimale 70%</t>
  </si>
  <si>
    <t>4.  Aération</t>
  </si>
  <si>
    <t>Distances obligatoires    N = 43.ln(GB) - 40  [m]</t>
  </si>
  <si>
    <t>Arrondissement, 1 = pas d'arrondiss.</t>
  </si>
  <si>
    <t xml:space="preserve">                                       avec sortie</t>
  </si>
  <si>
    <t>Porcs, ventilation obligatoire sans sortie</t>
  </si>
  <si>
    <r>
      <t xml:space="preserve"> H &gt;  1.5 m, Q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3m plus de toit; H &gt; 10 m</t>
    </r>
  </si>
  <si>
    <t xml:space="preserve"> H &lt; 1.5 m, Q &lt;3 m plus de toit; H &lt; 10 m</t>
  </si>
  <si>
    <t>Aération latérale ou cheminée avec chapeau</t>
  </si>
  <si>
    <t>Aération libre (sauf bovins)</t>
  </si>
  <si>
    <t>5.  Production d'engrais de ferme</t>
  </si>
  <si>
    <t>Principalement du fumier</t>
  </si>
  <si>
    <t xml:space="preserve"> - fosse ouverte</t>
  </si>
  <si>
    <t xml:space="preserve"> - système de rinçage ou brassage régulier</t>
  </si>
  <si>
    <t>fosse ouverte et rinçage</t>
  </si>
  <si>
    <t>6.  Propreté (Animal, Ecurie, Préparation de fourrage, -Stockage)</t>
  </si>
  <si>
    <t>Bon à moyen</t>
  </si>
  <si>
    <t>Médiocre à mauvais</t>
  </si>
  <si>
    <t>7.  Alimentation</t>
  </si>
  <si>
    <t>Céréale de tout genre, patates, herbe, lait...</t>
  </si>
  <si>
    <t>Lait écrèmé plus de 20 % du fourrage MS</t>
  </si>
  <si>
    <t>Déchêts de ménage plus de 20 % du fourrage</t>
  </si>
  <si>
    <t>Déchêts de viande de boucherie</t>
  </si>
  <si>
    <t>8.  Réductions d'odeurs en rapport avec la ventilation</t>
  </si>
  <si>
    <t xml:space="preserve">pas de réduction d'odeurs </t>
  </si>
  <si>
    <r>
      <t>Laveur Bio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à effet de 80 % </t>
    </r>
  </si>
  <si>
    <r>
      <t>Filtre Bio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à effet de 80 %</t>
    </r>
  </si>
  <si>
    <t>9. Réductions d'odeurs au stockage de lisier</t>
  </si>
  <si>
    <r>
      <t>Installation de bio gaz</t>
    </r>
    <r>
      <rPr>
        <vertAlign val="superscript"/>
        <sz val="10"/>
        <rFont val="Arial"/>
        <family val="2"/>
      </rPr>
      <t xml:space="preserve"> 6</t>
    </r>
  </si>
  <si>
    <r>
      <t>4</t>
    </r>
    <r>
      <rPr>
        <sz val="10"/>
        <rFont val="Arial"/>
        <family val="0"/>
      </rPr>
      <t xml:space="preserve">   MS : Matières Sèches</t>
    </r>
  </si>
  <si>
    <r>
      <t>5</t>
    </r>
    <r>
      <rPr>
        <sz val="10"/>
        <rFont val="Arial"/>
        <family val="0"/>
      </rPr>
      <t xml:space="preserve">   Formule de calcul 5 (en annexe, section 3.1)</t>
    </r>
  </si>
  <si>
    <r>
      <t>6</t>
    </r>
    <r>
      <rPr>
        <sz val="10"/>
        <rFont val="Arial"/>
        <family val="0"/>
      </rPr>
      <t xml:space="preserve">   Explication en annexe, section 3.2 </t>
    </r>
  </si>
  <si>
    <t>B Calcul des distances à partir du point le plus éloigné (le plus à l'extérieur)</t>
  </si>
  <si>
    <t>Lapins</t>
  </si>
  <si>
    <t>Stockage ouvert de fumier de volaille</t>
  </si>
  <si>
    <t xml:space="preserve">CALCUL DE LA DISTANCE MINIMALE ET DE LA COURBE ENVELOPPANTE </t>
  </si>
  <si>
    <t xml:space="preserve">Exploitation No </t>
  </si>
  <si>
    <t>Lieu</t>
  </si>
  <si>
    <t>Auteur du calcul</t>
  </si>
  <si>
    <t>Date</t>
  </si>
  <si>
    <t>Bâtiment</t>
  </si>
  <si>
    <t>Distance</t>
  </si>
  <si>
    <t>minimale</t>
  </si>
  <si>
    <t>Comme bâtiment</t>
  </si>
  <si>
    <t>extérieur</t>
  </si>
  <si>
    <t>r=0 pour i=j</t>
  </si>
  <si>
    <t xml:space="preserve">Distances </t>
  </si>
  <si>
    <t>entre bâtiments</t>
  </si>
  <si>
    <t>Bâtiments</t>
  </si>
  <si>
    <r>
      <t>Somme des GB</t>
    </r>
    <r>
      <rPr>
        <b/>
        <vertAlign val="subscript"/>
        <sz val="10"/>
        <rFont val="Arial"/>
        <family val="2"/>
      </rPr>
      <t>rel.i,j</t>
    </r>
  </si>
  <si>
    <t>Distance minimale pondérée en mètres, 100, 70 und 50%</t>
  </si>
  <si>
    <t>Emissions d'odeurs pondérées</t>
  </si>
  <si>
    <r>
      <t>Comme bâtiment intérieur</t>
    </r>
    <r>
      <rPr>
        <b/>
        <vertAlign val="subscript"/>
        <sz val="10"/>
        <rFont val="Arial"/>
        <family val="2"/>
      </rPr>
      <t>j</t>
    </r>
  </si>
  <si>
    <t>Signature:</t>
  </si>
  <si>
    <t xml:space="preserve">N° </t>
  </si>
  <si>
    <t>Pré-engraissement et élevage     25 - 60 kg</t>
  </si>
  <si>
    <t>Pré-engraissement et élevage    25 - 110 kg</t>
  </si>
  <si>
    <t>Finition d'élevage 60 - 110 kg</t>
  </si>
  <si>
    <t>Truies gestantes, truies sevrées, verrats</t>
  </si>
  <si>
    <t>Truies avec porcelets</t>
  </si>
  <si>
    <t>Poules pondeuses, dindes &lt; 6 semaines</t>
  </si>
  <si>
    <t>Dindes à l'engrais</t>
  </si>
  <si>
    <t>Veaux à l'engrais (à partir de 10 animaux)</t>
  </si>
  <si>
    <t>Jusqu'à 100 kg (jusqu'à 2.5 mois)</t>
  </si>
  <si>
    <t>Plus de 100 kg (+ de 2.5 mois)</t>
  </si>
  <si>
    <t>en pente, au bord d'une pente</t>
  </si>
  <si>
    <t>dans une vallée encaissée</t>
  </si>
  <si>
    <t>en pente avec évacuation d'air froid 1.2 - 2.1</t>
  </si>
  <si>
    <t>entre 600 et 1000 m</t>
  </si>
  <si>
    <t xml:space="preserve">au-desssus de  1000 m </t>
  </si>
  <si>
    <r>
      <t xml:space="preserve">2.  Altitude en-dessous de </t>
    </r>
    <r>
      <rPr>
        <sz val="10"/>
        <rFont val="Arial"/>
        <family val="0"/>
      </rPr>
      <t xml:space="preserve"> 600 m</t>
    </r>
  </si>
  <si>
    <t>3. Stabulation / évacuation de fumier</t>
  </si>
  <si>
    <t>bovins, chevaux,moutons,chèvres</t>
  </si>
  <si>
    <t>Volaille, poulailler fermé</t>
  </si>
  <si>
    <t xml:space="preserve">                           élevage en pein air</t>
  </si>
  <si>
    <t xml:space="preserve">                           avec jardin d'hiver</t>
  </si>
  <si>
    <t xml:space="preserve">                                        sans sortie</t>
  </si>
  <si>
    <t xml:space="preserve">                                         avec sortie </t>
  </si>
  <si>
    <r>
      <t>1</t>
    </r>
    <r>
      <rPr>
        <sz val="10"/>
        <rFont val="Arial"/>
        <family val="0"/>
      </rPr>
      <t xml:space="preserve">   Stabulation ouverte : paroi de séparation de côté,  devant ouvert à grande surface</t>
    </r>
  </si>
  <si>
    <r>
      <t>2</t>
    </r>
    <r>
      <rPr>
        <sz val="10"/>
        <rFont val="Arial"/>
        <family val="0"/>
      </rPr>
      <t xml:space="preserve">   Ecurie froide : sans isolation (température intérieure = température extérieure) </t>
    </r>
  </si>
  <si>
    <r>
      <t>3</t>
    </r>
    <r>
      <rPr>
        <sz val="10"/>
        <rFont val="Arial"/>
        <family val="0"/>
      </rPr>
      <t xml:space="preserve">   Au lieu de paille, sciure, compost ou litière profonde.</t>
    </r>
  </si>
  <si>
    <t xml:space="preserve">Description du bâtiment: </t>
  </si>
  <si>
    <t>Calcul des UGB</t>
  </si>
  <si>
    <t>Calcul des distances minimales par rapport aux odeurs</t>
  </si>
  <si>
    <t>Calcul selon le rapport FAT, version du 7 mars 2005</t>
  </si>
  <si>
    <t>Distance min.  (arrondi)</t>
  </si>
  <si>
    <t xml:space="preserve">* 60 jours de pâturage, demi journée </t>
  </si>
  <si>
    <t>* Plus de 60 jours de pâturage jour entier</t>
  </si>
  <si>
    <t>* Plus de 60 jours de pâturage, jour et nuit</t>
  </si>
  <si>
    <t>Si Total GB &lt; 4 arrondi à 4.</t>
  </si>
  <si>
    <t>A Calcul des distances à partir du centre de l'écurie</t>
  </si>
  <si>
    <t>EN PRESENCE DE PLUSIEURS BATIMENTS RELATIVEMENT PROCHES</t>
  </si>
  <si>
    <t xml:space="preserve"> Source: FAT   version  07.03.05</t>
  </si>
  <si>
    <t xml:space="preserve">Saint Ursanne, le </t>
  </si>
  <si>
    <t>ventil. libre, sans sortie en lit. profonde</t>
  </si>
  <si>
    <t>Principalement du lisier en fosse couverte</t>
  </si>
</sst>
</file>

<file path=xl/styles.xml><?xml version="1.0" encoding="utf-8"?>
<styleSheet xmlns="http://schemas.openxmlformats.org/spreadsheetml/2006/main">
  <numFmts count="2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0.00;\-0;;@"/>
    <numFmt numFmtId="178" formatCode="d/m/yyyy"/>
  </numFmts>
  <fonts count="5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2" fillId="35" borderId="22" xfId="0" applyNumberFormat="1" applyFont="1" applyFill="1" applyBorder="1" applyAlignment="1">
      <alignment horizontal="center"/>
    </xf>
    <xf numFmtId="2" fontId="0" fillId="35" borderId="24" xfId="0" applyNumberForma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2" fontId="0" fillId="35" borderId="25" xfId="0" applyNumberForma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2" fontId="0" fillId="35" borderId="26" xfId="0" applyNumberFormat="1" applyFill="1" applyBorder="1" applyAlignment="1">
      <alignment horizontal="center"/>
    </xf>
    <xf numFmtId="0" fontId="0" fillId="0" borderId="27" xfId="0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28" xfId="0" applyBorder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2" fontId="0" fillId="35" borderId="15" xfId="0" applyNumberFormat="1" applyFill="1" applyBorder="1" applyAlignment="1">
      <alignment/>
    </xf>
    <xf numFmtId="1" fontId="2" fillId="33" borderId="31" xfId="0" applyNumberFormat="1" applyFont="1" applyFill="1" applyBorder="1" applyAlignment="1">
      <alignment horizontal="center"/>
    </xf>
    <xf numFmtId="2" fontId="0" fillId="35" borderId="14" xfId="0" applyNumberForma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16" xfId="0" applyFont="1" applyBorder="1" applyAlignment="1">
      <alignment/>
    </xf>
    <xf numFmtId="172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1" fontId="2" fillId="33" borderId="17" xfId="0" applyNumberFormat="1" applyFont="1" applyFill="1" applyBorder="1" applyAlignment="1">
      <alignment horizontal="center"/>
    </xf>
    <xf numFmtId="2" fontId="0" fillId="35" borderId="25" xfId="0" applyNumberFormat="1" applyFill="1" applyBorder="1" applyAlignment="1">
      <alignment/>
    </xf>
    <xf numFmtId="0" fontId="4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horizontal="center"/>
    </xf>
    <xf numFmtId="173" fontId="7" fillId="35" borderId="35" xfId="0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0" fontId="0" fillId="0" borderId="11" xfId="0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Continuous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" fontId="0" fillId="35" borderId="36" xfId="0" applyNumberFormat="1" applyFill="1" applyBorder="1" applyAlignment="1">
      <alignment/>
    </xf>
    <xf numFmtId="1" fontId="2" fillId="35" borderId="38" xfId="0" applyNumberFormat="1" applyFont="1" applyFill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2" fontId="0" fillId="33" borderId="13" xfId="0" applyNumberFormat="1" applyFill="1" applyBorder="1" applyAlignment="1">
      <alignment/>
    </xf>
    <xf numFmtId="173" fontId="2" fillId="0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 horizontal="left"/>
    </xf>
    <xf numFmtId="2" fontId="2" fillId="33" borderId="13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33" borderId="13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2" fontId="2" fillId="33" borderId="31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2" fontId="0" fillId="33" borderId="13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2" fontId="2" fillId="33" borderId="39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40" xfId="0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0" fillId="35" borderId="40" xfId="0" applyNumberFormat="1" applyFont="1" applyFill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34" borderId="0" xfId="0" applyFont="1" applyFill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" fontId="0" fillId="35" borderId="40" xfId="0" applyNumberFormat="1" applyFont="1" applyFill="1" applyBorder="1" applyAlignment="1">
      <alignment horizontal="center"/>
    </xf>
    <xf numFmtId="2" fontId="0" fillId="35" borderId="41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42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40" xfId="0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37" xfId="0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32" xfId="0" applyBorder="1" applyAlignment="1">
      <alignment horizontal="center"/>
    </xf>
    <xf numFmtId="177" fontId="0" fillId="35" borderId="43" xfId="0" applyNumberFormat="1" applyFill="1" applyBorder="1" applyAlignment="1">
      <alignment horizontal="center"/>
    </xf>
    <xf numFmtId="173" fontId="0" fillId="0" borderId="44" xfId="0" applyNumberForma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36" borderId="45" xfId="0" applyFill="1" applyBorder="1" applyAlignment="1">
      <alignment/>
    </xf>
    <xf numFmtId="0" fontId="0" fillId="36" borderId="46" xfId="0" applyFill="1" applyBorder="1" applyAlignment="1">
      <alignment/>
    </xf>
    <xf numFmtId="0" fontId="0" fillId="0" borderId="47" xfId="0" applyBorder="1" applyAlignment="1">
      <alignment horizontal="left"/>
    </xf>
    <xf numFmtId="173" fontId="0" fillId="0" borderId="47" xfId="0" applyNumberFormat="1" applyBorder="1" applyAlignment="1">
      <alignment horizontal="left"/>
    </xf>
    <xf numFmtId="0" fontId="0" fillId="0" borderId="23" xfId="0" applyBorder="1" applyAlignment="1">
      <alignment/>
    </xf>
    <xf numFmtId="173" fontId="0" fillId="0" borderId="46" xfId="0" applyNumberFormat="1" applyBorder="1" applyAlignment="1">
      <alignment horizontal="left"/>
    </xf>
    <xf numFmtId="0" fontId="0" fillId="0" borderId="47" xfId="0" applyBorder="1" applyAlignment="1">
      <alignment/>
    </xf>
    <xf numFmtId="0" fontId="0" fillId="0" borderId="23" xfId="0" applyBorder="1" applyAlignment="1">
      <alignment horizontal="left"/>
    </xf>
    <xf numFmtId="173" fontId="0" fillId="0" borderId="48" xfId="0" applyNumberFormat="1" applyBorder="1" applyAlignment="1">
      <alignment horizontal="left"/>
    </xf>
    <xf numFmtId="173" fontId="0" fillId="0" borderId="49" xfId="0" applyNumberForma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50" xfId="0" applyBorder="1" applyAlignment="1">
      <alignment/>
    </xf>
    <xf numFmtId="173" fontId="0" fillId="0" borderId="51" xfId="0" applyNumberFormat="1" applyBorder="1" applyAlignment="1">
      <alignment horizontal="left"/>
    </xf>
    <xf numFmtId="0" fontId="0" fillId="36" borderId="52" xfId="0" applyFill="1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173" fontId="0" fillId="0" borderId="52" xfId="0" applyNumberFormat="1" applyBorder="1" applyAlignment="1">
      <alignment horizontal="left"/>
    </xf>
    <xf numFmtId="173" fontId="0" fillId="0" borderId="31" xfId="0" applyNumberFormat="1" applyBorder="1" applyAlignment="1">
      <alignment horizontal="left"/>
    </xf>
    <xf numFmtId="173" fontId="0" fillId="0" borderId="54" xfId="0" applyNumberFormat="1" applyBorder="1" applyAlignment="1">
      <alignment horizontal="left"/>
    </xf>
    <xf numFmtId="173" fontId="0" fillId="0" borderId="0" xfId="0" applyNumberFormat="1" applyBorder="1" applyAlignment="1">
      <alignment horizontal="left"/>
    </xf>
    <xf numFmtId="0" fontId="0" fillId="0" borderId="55" xfId="0" applyBorder="1" applyAlignment="1">
      <alignment horizontal="left"/>
    </xf>
    <xf numFmtId="173" fontId="0" fillId="0" borderId="56" xfId="0" applyNumberFormat="1" applyBorder="1" applyAlignment="1">
      <alignment horizontal="left"/>
    </xf>
    <xf numFmtId="0" fontId="0" fillId="36" borderId="0" xfId="0" applyFill="1" applyBorder="1" applyAlignment="1">
      <alignment/>
    </xf>
    <xf numFmtId="173" fontId="0" fillId="36" borderId="56" xfId="0" applyNumberFormat="1" applyFill="1" applyBorder="1" applyAlignment="1">
      <alignment/>
    </xf>
    <xf numFmtId="173" fontId="0" fillId="0" borderId="16" xfId="0" applyNumberFormat="1" applyBorder="1" applyAlignment="1">
      <alignment horizontal="left"/>
    </xf>
    <xf numFmtId="0" fontId="0" fillId="0" borderId="57" xfId="0" applyBorder="1" applyAlignment="1">
      <alignment/>
    </xf>
    <xf numFmtId="0" fontId="0" fillId="0" borderId="58" xfId="0" applyBorder="1" applyAlignment="1">
      <alignment horizontal="centerContinuous"/>
    </xf>
    <xf numFmtId="173" fontId="0" fillId="0" borderId="58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36" borderId="58" xfId="0" applyFill="1" applyBorder="1" applyAlignment="1">
      <alignment/>
    </xf>
    <xf numFmtId="173" fontId="0" fillId="36" borderId="58" xfId="0" applyNumberFormat="1" applyFill="1" applyBorder="1" applyAlignment="1">
      <alignment/>
    </xf>
    <xf numFmtId="173" fontId="0" fillId="0" borderId="59" xfId="0" applyNumberFormat="1" applyBorder="1" applyAlignment="1">
      <alignment horizontal="left"/>
    </xf>
    <xf numFmtId="177" fontId="0" fillId="35" borderId="40" xfId="0" applyNumberFormat="1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55" xfId="0" applyBorder="1" applyAlignment="1">
      <alignment horizontal="centerContinuous"/>
    </xf>
    <xf numFmtId="0" fontId="0" fillId="0" borderId="58" xfId="0" applyBorder="1" applyAlignment="1">
      <alignment/>
    </xf>
    <xf numFmtId="0" fontId="0" fillId="36" borderId="14" xfId="0" applyFill="1" applyBorder="1" applyAlignment="1">
      <alignment/>
    </xf>
    <xf numFmtId="173" fontId="0" fillId="36" borderId="31" xfId="0" applyNumberFormat="1" applyFill="1" applyBorder="1" applyAlignment="1">
      <alignment/>
    </xf>
    <xf numFmtId="177" fontId="0" fillId="35" borderId="61" xfId="0" applyNumberForma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 horizontal="centerContinuous"/>
    </xf>
    <xf numFmtId="0" fontId="0" fillId="0" borderId="50" xfId="0" applyBorder="1" applyAlignment="1">
      <alignment/>
    </xf>
    <xf numFmtId="0" fontId="0" fillId="0" borderId="36" xfId="0" applyBorder="1" applyAlignment="1">
      <alignment horizontal="center"/>
    </xf>
    <xf numFmtId="177" fontId="0" fillId="35" borderId="64" xfId="0" applyNumberFormat="1" applyFill="1" applyBorder="1" applyAlignment="1">
      <alignment horizontal="center"/>
    </xf>
    <xf numFmtId="173" fontId="0" fillId="0" borderId="65" xfId="0" applyNumberForma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173" fontId="0" fillId="0" borderId="66" xfId="0" applyNumberFormat="1" applyBorder="1" applyAlignment="1">
      <alignment horizontal="left"/>
    </xf>
    <xf numFmtId="0" fontId="0" fillId="0" borderId="67" xfId="0" applyBorder="1" applyAlignment="1">
      <alignment/>
    </xf>
    <xf numFmtId="173" fontId="0" fillId="0" borderId="39" xfId="0" applyNumberFormat="1" applyBorder="1" applyAlignment="1">
      <alignment horizontal="left"/>
    </xf>
    <xf numFmtId="0" fontId="0" fillId="36" borderId="37" xfId="0" applyFill="1" applyBorder="1" applyAlignment="1">
      <alignment/>
    </xf>
    <xf numFmtId="173" fontId="0" fillId="36" borderId="38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0" fillId="36" borderId="68" xfId="0" applyFont="1" applyFill="1" applyBorder="1" applyAlignment="1">
      <alignment horizontal="center"/>
    </xf>
    <xf numFmtId="0" fontId="0" fillId="36" borderId="68" xfId="0" applyFill="1" applyBorder="1" applyAlignment="1">
      <alignment horizontal="center"/>
    </xf>
    <xf numFmtId="0" fontId="0" fillId="36" borderId="69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1" fontId="0" fillId="37" borderId="4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" fontId="0" fillId="37" borderId="49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Alignment="1">
      <alignment/>
    </xf>
    <xf numFmtId="0" fontId="0" fillId="37" borderId="49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36" borderId="17" xfId="0" applyFill="1" applyBorder="1" applyAlignment="1">
      <alignment horizontal="center"/>
    </xf>
    <xf numFmtId="1" fontId="0" fillId="37" borderId="65" xfId="0" applyNumberFormat="1" applyFont="1" applyFill="1" applyBorder="1" applyAlignment="1">
      <alignment horizontal="center"/>
    </xf>
    <xf numFmtId="1" fontId="0" fillId="37" borderId="65" xfId="0" applyNumberFormat="1" applyFont="1" applyFill="1" applyBorder="1" applyAlignment="1" applyProtection="1">
      <alignment horizontal="center"/>
      <protection locked="0"/>
    </xf>
    <xf numFmtId="0" fontId="0" fillId="37" borderId="65" xfId="0" applyFill="1" applyBorder="1" applyAlignment="1">
      <alignment/>
    </xf>
    <xf numFmtId="173" fontId="2" fillId="0" borderId="34" xfId="0" applyNumberFormat="1" applyFont="1" applyBorder="1" applyAlignment="1">
      <alignment horizontal="left"/>
    </xf>
    <xf numFmtId="0" fontId="2" fillId="0" borderId="34" xfId="0" applyFont="1" applyBorder="1" applyAlignment="1">
      <alignment/>
    </xf>
    <xf numFmtId="0" fontId="0" fillId="0" borderId="42" xfId="0" applyBorder="1" applyAlignment="1">
      <alignment horizontal="center"/>
    </xf>
    <xf numFmtId="173" fontId="0" fillId="0" borderId="29" xfId="0" applyNumberFormat="1" applyBorder="1" applyAlignment="1">
      <alignment horizontal="centerContinuous"/>
    </xf>
    <xf numFmtId="177" fontId="0" fillId="35" borderId="42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1" fontId="2" fillId="35" borderId="22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1" fontId="2" fillId="35" borderId="44" xfId="0" applyNumberFormat="1" applyFont="1" applyFill="1" applyBorder="1" applyAlignment="1">
      <alignment horizontal="center"/>
    </xf>
    <xf numFmtId="1" fontId="2" fillId="35" borderId="23" xfId="0" applyNumberFormat="1" applyFont="1" applyFill="1" applyBorder="1" applyAlignment="1">
      <alignment horizontal="center"/>
    </xf>
    <xf numFmtId="173" fontId="0" fillId="0" borderId="32" xfId="0" applyNumberFormat="1" applyBorder="1" applyAlignment="1">
      <alignment horizontal="centerContinuous"/>
    </xf>
    <xf numFmtId="177" fontId="0" fillId="35" borderId="40" xfId="0" applyNumberFormat="1" applyFont="1" applyFill="1" applyBorder="1" applyAlignment="1">
      <alignment/>
    </xf>
    <xf numFmtId="1" fontId="2" fillId="35" borderId="13" xfId="0" applyNumberFormat="1" applyFont="1" applyFill="1" applyBorder="1" applyAlignment="1">
      <alignment horizontal="center"/>
    </xf>
    <xf numFmtId="0" fontId="0" fillId="0" borderId="49" xfId="0" applyBorder="1" applyAlignment="1">
      <alignment/>
    </xf>
    <xf numFmtId="1" fontId="2" fillId="35" borderId="49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41" xfId="0" applyBorder="1" applyAlignment="1">
      <alignment horizontal="center"/>
    </xf>
    <xf numFmtId="173" fontId="0" fillId="0" borderId="36" xfId="0" applyNumberFormat="1" applyBorder="1" applyAlignment="1">
      <alignment horizontal="centerContinuous"/>
    </xf>
    <xf numFmtId="177" fontId="0" fillId="35" borderId="41" xfId="0" applyNumberFormat="1" applyFont="1" applyFill="1" applyBorder="1" applyAlignment="1">
      <alignment/>
    </xf>
    <xf numFmtId="1" fontId="2" fillId="35" borderId="17" xfId="0" applyNumberFormat="1" applyFont="1" applyFill="1" applyBorder="1" applyAlignment="1">
      <alignment horizontal="center"/>
    </xf>
    <xf numFmtId="0" fontId="0" fillId="0" borderId="65" xfId="0" applyBorder="1" applyAlignment="1">
      <alignment/>
    </xf>
    <xf numFmtId="1" fontId="2" fillId="35" borderId="65" xfId="0" applyNumberFormat="1" applyFont="1" applyFill="1" applyBorder="1" applyAlignment="1">
      <alignment horizontal="center"/>
    </xf>
    <xf numFmtId="1" fontId="2" fillId="35" borderId="18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49" fontId="0" fillId="0" borderId="32" xfId="0" applyNumberFormat="1" applyBorder="1" applyAlignment="1">
      <alignment/>
    </xf>
    <xf numFmtId="49" fontId="0" fillId="0" borderId="36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1" fontId="0" fillId="33" borderId="49" xfId="0" applyNumberFormat="1" applyFont="1" applyFill="1" applyBorder="1" applyAlignment="1" applyProtection="1">
      <alignment horizontal="center"/>
      <protection locked="0"/>
    </xf>
    <xf numFmtId="1" fontId="0" fillId="33" borderId="15" xfId="0" applyNumberFormat="1" applyFont="1" applyFill="1" applyBorder="1" applyAlignment="1" applyProtection="1">
      <alignment horizontal="center"/>
      <protection locked="0"/>
    </xf>
    <xf numFmtId="1" fontId="0" fillId="33" borderId="25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70" xfId="0" applyFont="1" applyBorder="1" applyAlignment="1">
      <alignment horizontal="right"/>
    </xf>
    <xf numFmtId="0" fontId="2" fillId="0" borderId="0" xfId="0" applyFont="1" applyAlignment="1">
      <alignment horizontal="center"/>
    </xf>
    <xf numFmtId="49" fontId="4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left"/>
    </xf>
    <xf numFmtId="0" fontId="0" fillId="0" borderId="17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17" fillId="0" borderId="42" xfId="0" applyFont="1" applyBorder="1" applyAlignment="1">
      <alignment horizontal="right"/>
    </xf>
    <xf numFmtId="0" fontId="7" fillId="0" borderId="0" xfId="0" applyFont="1" applyAlignment="1">
      <alignment/>
    </xf>
    <xf numFmtId="0" fontId="0" fillId="34" borderId="45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2" fillId="34" borderId="45" xfId="0" applyFont="1" applyFill="1" applyBorder="1" applyAlignment="1">
      <alignment horizontal="left"/>
    </xf>
    <xf numFmtId="0" fontId="2" fillId="34" borderId="47" xfId="0" applyFont="1" applyFill="1" applyBorder="1" applyAlignment="1">
      <alignment horizontal="left"/>
    </xf>
    <xf numFmtId="0" fontId="2" fillId="34" borderId="48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2" fillId="0" borderId="45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16" fillId="33" borderId="33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49" fontId="0" fillId="33" borderId="33" xfId="0" applyNumberFormat="1" applyFont="1" applyFill="1" applyBorder="1" applyAlignment="1">
      <alignment horizontal="center" wrapText="1"/>
    </xf>
    <xf numFmtId="49" fontId="0" fillId="33" borderId="35" xfId="0" applyNumberFormat="1" applyFont="1" applyFill="1" applyBorder="1" applyAlignment="1">
      <alignment horizontal="center" wrapText="1"/>
    </xf>
    <xf numFmtId="49" fontId="0" fillId="33" borderId="34" xfId="0" applyNumberFormat="1" applyFont="1" applyFill="1" applyBorder="1" applyAlignment="1">
      <alignment horizontal="center" wrapText="1"/>
    </xf>
    <xf numFmtId="0" fontId="3" fillId="0" borderId="36" xfId="0" applyNumberFormat="1" applyFont="1" applyFill="1" applyBorder="1" applyAlignment="1">
      <alignment wrapText="1"/>
    </xf>
    <xf numFmtId="0" fontId="0" fillId="0" borderId="38" xfId="0" applyBorder="1" applyAlignment="1">
      <alignment/>
    </xf>
    <xf numFmtId="178" fontId="2" fillId="33" borderId="33" xfId="0" applyNumberFormat="1" applyFont="1" applyFill="1" applyBorder="1" applyAlignment="1">
      <alignment horizontal="center"/>
    </xf>
    <xf numFmtId="178" fontId="2" fillId="33" borderId="35" xfId="0" applyNumberFormat="1" applyFont="1" applyFill="1" applyBorder="1" applyAlignment="1">
      <alignment horizontal="center"/>
    </xf>
    <xf numFmtId="49" fontId="0" fillId="35" borderId="33" xfId="0" applyNumberForma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2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38" borderId="32" xfId="0" applyFont="1" applyFill="1" applyBorder="1" applyAlignment="1" applyProtection="1">
      <alignment horizontal="left" wrapText="1"/>
      <protection locked="0"/>
    </xf>
    <xf numFmtId="0" fontId="2" fillId="38" borderId="0" xfId="0" applyFont="1" applyFill="1" applyBorder="1" applyAlignment="1" applyProtection="1">
      <alignment horizontal="left" wrapText="1"/>
      <protection locked="0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33" xfId="0" applyNumberFormat="1" applyFont="1" applyFill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78" fontId="3" fillId="33" borderId="10" xfId="0" applyNumberFormat="1" applyFont="1" applyFill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0</xdr:row>
      <xdr:rowOff>0</xdr:rowOff>
    </xdr:from>
    <xdr:to>
      <xdr:col>15</xdr:col>
      <xdr:colOff>371475</xdr:colOff>
      <xdr:row>0</xdr:row>
      <xdr:rowOff>0</xdr:rowOff>
    </xdr:to>
    <xdr:pic>
      <xdr:nvPicPr>
        <xdr:cNvPr id="1" name="Picture 2" descr="FAT_Taenikon_sw_40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0"/>
          <a:ext cx="184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3"/>
  <sheetViews>
    <sheetView zoomScalePageLayoutView="0" workbookViewId="0" topLeftCell="A1">
      <selection activeCell="M5" sqref="M5:N5"/>
    </sheetView>
  </sheetViews>
  <sheetFormatPr defaultColWidth="11.421875" defaultRowHeight="12.75"/>
  <cols>
    <col min="1" max="1" width="34.140625" style="0" customWidth="1"/>
    <col min="2" max="2" width="7.8515625" style="0" customWidth="1"/>
    <col min="3" max="3" width="7.140625" style="2" customWidth="1"/>
    <col min="4" max="4" width="7.7109375" style="2" customWidth="1"/>
    <col min="5" max="5" width="7.140625" style="2" customWidth="1"/>
    <col min="6" max="6" width="7.7109375" style="2" customWidth="1"/>
    <col min="7" max="7" width="7.140625" style="2" customWidth="1"/>
    <col min="8" max="8" width="7.7109375" style="2" customWidth="1"/>
    <col min="9" max="9" width="7.140625" style="2" customWidth="1"/>
    <col min="10" max="10" width="7.7109375" style="2" customWidth="1"/>
    <col min="11" max="11" width="7.140625" style="2" customWidth="1"/>
    <col min="12" max="12" width="7.7109375" style="2" customWidth="1"/>
    <col min="13" max="13" width="7.140625" style="2" customWidth="1"/>
    <col min="14" max="14" width="7.7109375" style="2" customWidth="1"/>
    <col min="15" max="15" width="7.140625" style="2" customWidth="1"/>
    <col min="16" max="16" width="7.7109375" style="2" customWidth="1"/>
    <col min="17" max="17" width="3.7109375" style="0" customWidth="1"/>
    <col min="18" max="24" width="3.7109375" style="0" hidden="1" customWidth="1"/>
    <col min="25" max="25" width="3.7109375" style="0" customWidth="1"/>
  </cols>
  <sheetData>
    <row r="1" ht="20.25" customHeight="1">
      <c r="A1" s="1" t="s">
        <v>205</v>
      </c>
    </row>
    <row r="2" spans="1:11" ht="20.25" customHeight="1">
      <c r="A2" s="262"/>
      <c r="F2" s="257"/>
      <c r="J2" s="3" t="s">
        <v>206</v>
      </c>
      <c r="K2"/>
    </row>
    <row r="3" ht="13.5" thickBot="1"/>
    <row r="4" spans="1:16" ht="16.5" thickBot="1">
      <c r="A4" s="244" t="s">
        <v>176</v>
      </c>
      <c r="B4" s="4"/>
      <c r="C4" s="5"/>
      <c r="D4" s="282"/>
      <c r="E4" s="283"/>
      <c r="F4" s="249"/>
      <c r="G4" s="284"/>
      <c r="H4" s="285"/>
      <c r="I4" s="272" t="s">
        <v>82</v>
      </c>
      <c r="J4" s="286"/>
      <c r="K4" s="286"/>
      <c r="L4" s="273"/>
      <c r="M4" s="245"/>
      <c r="N4" s="251" t="s">
        <v>83</v>
      </c>
      <c r="O4" s="292"/>
      <c r="P4" s="293"/>
    </row>
    <row r="5" spans="1:16" s="256" customFormat="1" ht="30" customHeight="1" thickBot="1">
      <c r="A5" s="290" t="s">
        <v>85</v>
      </c>
      <c r="B5" s="291"/>
      <c r="C5" s="287" t="s">
        <v>55</v>
      </c>
      <c r="D5" s="288"/>
      <c r="E5" s="287" t="s">
        <v>56</v>
      </c>
      <c r="F5" s="288"/>
      <c r="G5" s="289" t="s">
        <v>57</v>
      </c>
      <c r="H5" s="289"/>
      <c r="I5" s="287" t="s">
        <v>58</v>
      </c>
      <c r="J5" s="288"/>
      <c r="K5" s="289" t="s">
        <v>59</v>
      </c>
      <c r="L5" s="289"/>
      <c r="M5" s="287" t="s">
        <v>60</v>
      </c>
      <c r="N5" s="288"/>
      <c r="O5" s="289" t="s">
        <v>61</v>
      </c>
      <c r="P5" s="288"/>
    </row>
    <row r="6" spans="1:16" ht="15.75" thickBot="1">
      <c r="A6" s="243" t="s">
        <v>84</v>
      </c>
      <c r="B6" s="242"/>
      <c r="C6" s="272">
        <v>1</v>
      </c>
      <c r="D6" s="273"/>
      <c r="E6" s="272">
        <v>2</v>
      </c>
      <c r="F6" s="273"/>
      <c r="G6" s="272">
        <v>3</v>
      </c>
      <c r="H6" s="273"/>
      <c r="I6" s="272">
        <v>4</v>
      </c>
      <c r="J6" s="273"/>
      <c r="K6" s="272">
        <v>5</v>
      </c>
      <c r="L6" s="273"/>
      <c r="M6" s="272">
        <v>6</v>
      </c>
      <c r="N6" s="273"/>
      <c r="O6" s="272">
        <v>7</v>
      </c>
      <c r="P6" s="273"/>
    </row>
    <row r="7" spans="1:16" ht="15.75" thickBot="1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8.75" thickBot="1">
      <c r="A8" s="9" t="s">
        <v>204</v>
      </c>
      <c r="B8" s="252" t="s">
        <v>88</v>
      </c>
      <c r="C8" s="10" t="s">
        <v>86</v>
      </c>
      <c r="D8" s="43" t="s">
        <v>87</v>
      </c>
      <c r="E8" s="10" t="s">
        <v>86</v>
      </c>
      <c r="F8" s="43" t="s">
        <v>87</v>
      </c>
      <c r="G8" s="10" t="s">
        <v>86</v>
      </c>
      <c r="H8" s="43" t="s">
        <v>87</v>
      </c>
      <c r="I8" s="10" t="s">
        <v>86</v>
      </c>
      <c r="J8" s="43" t="s">
        <v>87</v>
      </c>
      <c r="K8" s="10" t="s">
        <v>86</v>
      </c>
      <c r="L8" s="43" t="s">
        <v>87</v>
      </c>
      <c r="M8" s="10" t="s">
        <v>86</v>
      </c>
      <c r="N8" s="43" t="s">
        <v>87</v>
      </c>
      <c r="O8" s="10" t="s">
        <v>86</v>
      </c>
      <c r="P8" s="43" t="s">
        <v>87</v>
      </c>
    </row>
    <row r="9" spans="1:16" ht="12.75">
      <c r="A9" s="269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1"/>
    </row>
    <row r="10" spans="1:17" ht="12.75">
      <c r="A10" s="12" t="s">
        <v>62</v>
      </c>
      <c r="B10" s="13">
        <v>0.1</v>
      </c>
      <c r="C10" s="14"/>
      <c r="D10" s="15">
        <f aca="true" t="shared" si="0" ref="D10:D22">B10*C10</f>
        <v>0</v>
      </c>
      <c r="E10" s="14"/>
      <c r="F10" s="15">
        <f aca="true" t="shared" si="1" ref="F10:F22">B10*E10</f>
        <v>0</v>
      </c>
      <c r="G10" s="14"/>
      <c r="H10" s="15">
        <f aca="true" t="shared" si="2" ref="H10:H22">B10*G10</f>
        <v>0</v>
      </c>
      <c r="I10" s="14"/>
      <c r="J10" s="15">
        <f aca="true" t="shared" si="3" ref="J10:J22">B10*I10</f>
        <v>0</v>
      </c>
      <c r="K10" s="14"/>
      <c r="L10" s="15">
        <f aca="true" t="shared" si="4" ref="L10:L22">B10*K10</f>
        <v>0</v>
      </c>
      <c r="M10" s="14"/>
      <c r="N10" s="15">
        <f aca="true" t="shared" si="5" ref="N10:N22">B10*M10</f>
        <v>0</v>
      </c>
      <c r="O10" s="14"/>
      <c r="P10" s="15">
        <f aca="true" t="shared" si="6" ref="P10:P22">B10*O10</f>
        <v>0</v>
      </c>
      <c r="Q10" s="118"/>
    </row>
    <row r="11" spans="1:17" ht="12.75">
      <c r="A11" s="12" t="s">
        <v>63</v>
      </c>
      <c r="B11" s="13">
        <v>0.25</v>
      </c>
      <c r="C11" s="14"/>
      <c r="D11" s="15">
        <f t="shared" si="0"/>
        <v>0</v>
      </c>
      <c r="E11" s="14"/>
      <c r="F11" s="15">
        <f t="shared" si="1"/>
        <v>0</v>
      </c>
      <c r="G11" s="14"/>
      <c r="H11" s="15">
        <f t="shared" si="2"/>
        <v>0</v>
      </c>
      <c r="I11" s="14"/>
      <c r="J11" s="15">
        <f t="shared" si="3"/>
        <v>0</v>
      </c>
      <c r="K11" s="14"/>
      <c r="L11" s="15">
        <f t="shared" si="4"/>
        <v>0</v>
      </c>
      <c r="M11" s="14"/>
      <c r="N11" s="15">
        <f t="shared" si="5"/>
        <v>0</v>
      </c>
      <c r="O11" s="14"/>
      <c r="P11" s="15">
        <f t="shared" si="6"/>
        <v>0</v>
      </c>
      <c r="Q11" s="118"/>
    </row>
    <row r="12" spans="1:17" ht="12.75">
      <c r="A12" s="12" t="s">
        <v>64</v>
      </c>
      <c r="B12" s="13">
        <v>0.3</v>
      </c>
      <c r="C12" s="14"/>
      <c r="D12" s="15">
        <f t="shared" si="0"/>
        <v>0</v>
      </c>
      <c r="E12" s="14"/>
      <c r="F12" s="15">
        <f t="shared" si="1"/>
        <v>0</v>
      </c>
      <c r="G12" s="14"/>
      <c r="H12" s="15">
        <f t="shared" si="2"/>
        <v>0</v>
      </c>
      <c r="I12" s="14"/>
      <c r="J12" s="15">
        <f t="shared" si="3"/>
        <v>0</v>
      </c>
      <c r="K12" s="14"/>
      <c r="L12" s="15">
        <f t="shared" si="4"/>
        <v>0</v>
      </c>
      <c r="M12" s="14"/>
      <c r="N12" s="15">
        <f t="shared" si="5"/>
        <v>0</v>
      </c>
      <c r="O12" s="14"/>
      <c r="P12" s="15">
        <f t="shared" si="6"/>
        <v>0</v>
      </c>
      <c r="Q12" s="118"/>
    </row>
    <row r="13" spans="1:17" ht="12.75">
      <c r="A13" s="12" t="s">
        <v>65</v>
      </c>
      <c r="B13" s="13">
        <v>0.4</v>
      </c>
      <c r="C13" s="14"/>
      <c r="D13" s="15">
        <f t="shared" si="0"/>
        <v>0</v>
      </c>
      <c r="E13" s="14"/>
      <c r="F13" s="15">
        <f t="shared" si="1"/>
        <v>0</v>
      </c>
      <c r="G13" s="14"/>
      <c r="H13" s="15">
        <f t="shared" si="2"/>
        <v>0</v>
      </c>
      <c r="I13" s="14"/>
      <c r="J13" s="15">
        <f t="shared" si="3"/>
        <v>0</v>
      </c>
      <c r="K13" s="14"/>
      <c r="L13" s="15">
        <f t="shared" si="4"/>
        <v>0</v>
      </c>
      <c r="M13" s="14"/>
      <c r="N13" s="15">
        <f t="shared" si="5"/>
        <v>0</v>
      </c>
      <c r="O13" s="14"/>
      <c r="P13" s="15">
        <f t="shared" si="6"/>
        <v>0</v>
      </c>
      <c r="Q13" s="118"/>
    </row>
    <row r="14" spans="1:17" ht="12.75">
      <c r="A14" s="12" t="s">
        <v>66</v>
      </c>
      <c r="B14" s="13">
        <v>0.6</v>
      </c>
      <c r="C14" s="14"/>
      <c r="D14" s="15">
        <f t="shared" si="0"/>
        <v>0</v>
      </c>
      <c r="E14" s="14"/>
      <c r="F14" s="15">
        <f t="shared" si="1"/>
        <v>0</v>
      </c>
      <c r="G14" s="14"/>
      <c r="H14" s="15">
        <f t="shared" si="2"/>
        <v>0</v>
      </c>
      <c r="I14" s="14"/>
      <c r="J14" s="15">
        <f t="shared" si="3"/>
        <v>0</v>
      </c>
      <c r="K14" s="14"/>
      <c r="L14" s="15">
        <f t="shared" si="4"/>
        <v>0</v>
      </c>
      <c r="M14" s="14"/>
      <c r="N14" s="15">
        <f t="shared" si="5"/>
        <v>0</v>
      </c>
      <c r="O14" s="14"/>
      <c r="P14" s="15">
        <f t="shared" si="6"/>
        <v>0</v>
      </c>
      <c r="Q14" s="118"/>
    </row>
    <row r="15" spans="1:17" ht="12.75">
      <c r="A15" s="12" t="s">
        <v>89</v>
      </c>
      <c r="B15" s="13">
        <v>0.6</v>
      </c>
      <c r="C15" s="14"/>
      <c r="D15" s="15">
        <f t="shared" si="0"/>
        <v>0</v>
      </c>
      <c r="E15" s="14"/>
      <c r="F15" s="15">
        <f t="shared" si="1"/>
        <v>0</v>
      </c>
      <c r="G15" s="14"/>
      <c r="H15" s="15">
        <f t="shared" si="2"/>
        <v>0</v>
      </c>
      <c r="I15" s="14"/>
      <c r="J15" s="15">
        <f t="shared" si="3"/>
        <v>0</v>
      </c>
      <c r="K15" s="14"/>
      <c r="L15" s="15">
        <f t="shared" si="4"/>
        <v>0</v>
      </c>
      <c r="M15" s="14"/>
      <c r="N15" s="15">
        <f t="shared" si="5"/>
        <v>0</v>
      </c>
      <c r="O15" s="14"/>
      <c r="P15" s="15">
        <f t="shared" si="6"/>
        <v>0</v>
      </c>
      <c r="Q15" s="118"/>
    </row>
    <row r="16" spans="1:17" ht="12.75">
      <c r="A16" s="12" t="s">
        <v>67</v>
      </c>
      <c r="B16" s="13">
        <v>0.8</v>
      </c>
      <c r="C16" s="14"/>
      <c r="D16" s="15">
        <f t="shared" si="0"/>
        <v>0</v>
      </c>
      <c r="E16" s="14"/>
      <c r="F16" s="15">
        <f t="shared" si="1"/>
        <v>0</v>
      </c>
      <c r="G16" s="14"/>
      <c r="H16" s="15">
        <f t="shared" si="2"/>
        <v>0</v>
      </c>
      <c r="I16" s="14"/>
      <c r="J16" s="15">
        <f t="shared" si="3"/>
        <v>0</v>
      </c>
      <c r="K16" s="14"/>
      <c r="L16" s="15">
        <f t="shared" si="4"/>
        <v>0</v>
      </c>
      <c r="M16" s="14"/>
      <c r="N16" s="15">
        <f t="shared" si="5"/>
        <v>0</v>
      </c>
      <c r="O16" s="14"/>
      <c r="P16" s="15">
        <f t="shared" si="6"/>
        <v>0</v>
      </c>
      <c r="Q16" s="118"/>
    </row>
    <row r="17" spans="1:17" ht="12.75">
      <c r="A17" s="12" t="s">
        <v>68</v>
      </c>
      <c r="B17" s="13">
        <v>0.17</v>
      </c>
      <c r="C17" s="14"/>
      <c r="D17" s="15">
        <f t="shared" si="0"/>
        <v>0</v>
      </c>
      <c r="E17" s="14"/>
      <c r="F17" s="15">
        <f t="shared" si="1"/>
        <v>0</v>
      </c>
      <c r="G17" s="14"/>
      <c r="H17" s="15">
        <f t="shared" si="2"/>
        <v>0</v>
      </c>
      <c r="I17" s="14"/>
      <c r="J17" s="15">
        <f t="shared" si="3"/>
        <v>0</v>
      </c>
      <c r="K17" s="14"/>
      <c r="L17" s="15">
        <f t="shared" si="4"/>
        <v>0</v>
      </c>
      <c r="M17" s="14"/>
      <c r="N17" s="15">
        <f t="shared" si="5"/>
        <v>0</v>
      </c>
      <c r="O17" s="14"/>
      <c r="P17" s="15">
        <f t="shared" si="6"/>
        <v>0</v>
      </c>
      <c r="Q17" s="118"/>
    </row>
    <row r="18" spans="1:17" ht="12.75">
      <c r="A18" s="12" t="s">
        <v>69</v>
      </c>
      <c r="B18" s="13">
        <v>1</v>
      </c>
      <c r="C18" s="14"/>
      <c r="D18" s="15">
        <f t="shared" si="0"/>
        <v>0</v>
      </c>
      <c r="E18" s="14"/>
      <c r="F18" s="15">
        <f t="shared" si="1"/>
        <v>0</v>
      </c>
      <c r="G18" s="14"/>
      <c r="H18" s="15">
        <f t="shared" si="2"/>
        <v>0</v>
      </c>
      <c r="I18" s="14"/>
      <c r="J18" s="15">
        <f t="shared" si="3"/>
        <v>0</v>
      </c>
      <c r="K18" s="14"/>
      <c r="L18" s="15">
        <f t="shared" si="4"/>
        <v>0</v>
      </c>
      <c r="M18" s="14"/>
      <c r="N18" s="15">
        <f t="shared" si="5"/>
        <v>0</v>
      </c>
      <c r="O18" s="14"/>
      <c r="P18" s="15">
        <f t="shared" si="6"/>
        <v>0</v>
      </c>
      <c r="Q18" s="118"/>
    </row>
    <row r="19" spans="1:17" ht="12.75">
      <c r="A19" s="12" t="s">
        <v>70</v>
      </c>
      <c r="B19" s="13">
        <v>0.4</v>
      </c>
      <c r="C19" s="14"/>
      <c r="D19" s="15">
        <f t="shared" si="0"/>
        <v>0</v>
      </c>
      <c r="E19" s="14"/>
      <c r="F19" s="15">
        <f t="shared" si="1"/>
        <v>0</v>
      </c>
      <c r="G19" s="14"/>
      <c r="H19" s="15">
        <f t="shared" si="2"/>
        <v>0</v>
      </c>
      <c r="I19" s="14"/>
      <c r="J19" s="15">
        <f t="shared" si="3"/>
        <v>0</v>
      </c>
      <c r="K19" s="14"/>
      <c r="L19" s="15">
        <f t="shared" si="4"/>
        <v>0</v>
      </c>
      <c r="M19" s="14"/>
      <c r="N19" s="15">
        <f t="shared" si="5"/>
        <v>0</v>
      </c>
      <c r="O19" s="14"/>
      <c r="P19" s="15">
        <f t="shared" si="6"/>
        <v>0</v>
      </c>
      <c r="Q19" s="118"/>
    </row>
    <row r="20" spans="1:17" ht="12.75">
      <c r="A20" s="12" t="s">
        <v>71</v>
      </c>
      <c r="B20" s="13">
        <v>0.6</v>
      </c>
      <c r="C20" s="14"/>
      <c r="D20" s="15">
        <f t="shared" si="0"/>
        <v>0</v>
      </c>
      <c r="E20" s="14"/>
      <c r="F20" s="15">
        <f t="shared" si="1"/>
        <v>0</v>
      </c>
      <c r="G20" s="14"/>
      <c r="H20" s="15">
        <f t="shared" si="2"/>
        <v>0</v>
      </c>
      <c r="I20" s="14"/>
      <c r="J20" s="15">
        <f t="shared" si="3"/>
        <v>0</v>
      </c>
      <c r="K20" s="14"/>
      <c r="L20" s="15">
        <f t="shared" si="4"/>
        <v>0</v>
      </c>
      <c r="M20" s="14"/>
      <c r="N20" s="15">
        <f t="shared" si="5"/>
        <v>0</v>
      </c>
      <c r="O20" s="14"/>
      <c r="P20" s="15">
        <f t="shared" si="6"/>
        <v>0</v>
      </c>
      <c r="Q20" s="118"/>
    </row>
    <row r="21" spans="1:17" ht="12.75">
      <c r="A21" s="12" t="s">
        <v>72</v>
      </c>
      <c r="B21" s="13">
        <v>0.7</v>
      </c>
      <c r="C21" s="14"/>
      <c r="D21" s="15">
        <f t="shared" si="0"/>
        <v>0</v>
      </c>
      <c r="E21" s="14"/>
      <c r="F21" s="15">
        <f t="shared" si="1"/>
        <v>0</v>
      </c>
      <c r="G21" s="14"/>
      <c r="H21" s="15">
        <f t="shared" si="2"/>
        <v>0</v>
      </c>
      <c r="I21" s="14"/>
      <c r="J21" s="15">
        <f t="shared" si="3"/>
        <v>0</v>
      </c>
      <c r="K21" s="14"/>
      <c r="L21" s="15">
        <f t="shared" si="4"/>
        <v>0</v>
      </c>
      <c r="M21" s="14"/>
      <c r="N21" s="15">
        <f t="shared" si="5"/>
        <v>0</v>
      </c>
      <c r="O21" s="14"/>
      <c r="P21" s="15">
        <f t="shared" si="6"/>
        <v>0</v>
      </c>
      <c r="Q21" s="118"/>
    </row>
    <row r="22" spans="1:17" ht="13.5" thickBot="1">
      <c r="A22" s="12" t="s">
        <v>73</v>
      </c>
      <c r="B22" s="13">
        <v>0.6</v>
      </c>
      <c r="C22" s="14"/>
      <c r="D22" s="15">
        <f t="shared" si="0"/>
        <v>0</v>
      </c>
      <c r="E22" s="14"/>
      <c r="F22" s="15">
        <f t="shared" si="1"/>
        <v>0</v>
      </c>
      <c r="G22" s="14"/>
      <c r="H22" s="15">
        <f t="shared" si="2"/>
        <v>0</v>
      </c>
      <c r="I22" s="14"/>
      <c r="J22" s="15">
        <f t="shared" si="3"/>
        <v>0</v>
      </c>
      <c r="K22" s="14"/>
      <c r="L22" s="15">
        <f t="shared" si="4"/>
        <v>0</v>
      </c>
      <c r="M22" s="14"/>
      <c r="N22" s="15">
        <f t="shared" si="5"/>
        <v>0</v>
      </c>
      <c r="O22" s="14"/>
      <c r="P22" s="15">
        <f t="shared" si="6"/>
        <v>0</v>
      </c>
      <c r="Q22" s="118"/>
    </row>
    <row r="23" spans="1:17" ht="13.5" thickBot="1">
      <c r="A23" s="12" t="s">
        <v>74</v>
      </c>
      <c r="B23" s="13"/>
      <c r="C23" s="16"/>
      <c r="D23" s="17">
        <f>SUM(D10:D22)</f>
        <v>0</v>
      </c>
      <c r="E23" s="16"/>
      <c r="F23" s="17">
        <f>SUM(F10:F22)</f>
        <v>0</v>
      </c>
      <c r="G23" s="16"/>
      <c r="H23" s="17">
        <f>SUM(H10:H22)</f>
        <v>0</v>
      </c>
      <c r="I23" s="16"/>
      <c r="J23" s="17">
        <f>SUM(J10:J22)</f>
        <v>0</v>
      </c>
      <c r="K23" s="16"/>
      <c r="L23" s="17">
        <f>SUM(L10:L22)</f>
        <v>0</v>
      </c>
      <c r="M23" s="16"/>
      <c r="N23" s="17">
        <f>SUM(N10:N22)</f>
        <v>0</v>
      </c>
      <c r="O23" s="16"/>
      <c r="P23" s="17">
        <f>SUM(P10:P22)</f>
        <v>0</v>
      </c>
      <c r="Q23" s="118"/>
    </row>
    <row r="24" spans="1:17" ht="12.75">
      <c r="A24" s="18" t="s">
        <v>75</v>
      </c>
      <c r="B24" s="13"/>
      <c r="C24" s="16"/>
      <c r="D24" s="19"/>
      <c r="E24" s="16"/>
      <c r="F24" s="19"/>
      <c r="G24" s="16"/>
      <c r="H24" s="19"/>
      <c r="I24" s="16"/>
      <c r="J24" s="19"/>
      <c r="K24" s="16"/>
      <c r="L24" s="19"/>
      <c r="M24" s="16"/>
      <c r="N24" s="19"/>
      <c r="O24" s="16"/>
      <c r="P24" s="19"/>
      <c r="Q24" s="119"/>
    </row>
    <row r="25" spans="1:17" ht="12.75">
      <c r="A25" s="12" t="s">
        <v>76</v>
      </c>
      <c r="B25" s="13">
        <v>0.2</v>
      </c>
      <c r="C25" s="14"/>
      <c r="D25" s="15">
        <f>B25*C25</f>
        <v>0</v>
      </c>
      <c r="E25" s="14"/>
      <c r="F25" s="15">
        <f>B25*E25</f>
        <v>0</v>
      </c>
      <c r="G25" s="14"/>
      <c r="H25" s="15">
        <f>B25*G25</f>
        <v>0</v>
      </c>
      <c r="I25" s="14"/>
      <c r="J25" s="15">
        <f>B25*I25</f>
        <v>0</v>
      </c>
      <c r="K25" s="14"/>
      <c r="L25" s="15">
        <f>B25*K25</f>
        <v>0</v>
      </c>
      <c r="M25" s="14"/>
      <c r="N25" s="15">
        <f>B25*M25</f>
        <v>0</v>
      </c>
      <c r="O25" s="14"/>
      <c r="P25" s="15">
        <f>B25*O25</f>
        <v>0</v>
      </c>
      <c r="Q25" s="118"/>
    </row>
    <row r="26" spans="1:17" ht="12.75">
      <c r="A26" s="12" t="s">
        <v>77</v>
      </c>
      <c r="B26" s="13">
        <v>0.4</v>
      </c>
      <c r="C26" s="14"/>
      <c r="D26" s="15">
        <f>B26*C26</f>
        <v>0</v>
      </c>
      <c r="E26" s="14"/>
      <c r="F26" s="15">
        <f>B26*E26</f>
        <v>0</v>
      </c>
      <c r="G26" s="14"/>
      <c r="H26" s="15">
        <f>B26*G26</f>
        <v>0</v>
      </c>
      <c r="I26" s="14"/>
      <c r="J26" s="15">
        <f>B26*I26</f>
        <v>0</v>
      </c>
      <c r="K26" s="14"/>
      <c r="L26" s="15">
        <f>B26*K26</f>
        <v>0</v>
      </c>
      <c r="M26" s="14"/>
      <c r="N26" s="15">
        <f>B26*M26</f>
        <v>0</v>
      </c>
      <c r="O26" s="14"/>
      <c r="P26" s="15">
        <f>B26*O26</f>
        <v>0</v>
      </c>
      <c r="Q26" s="118"/>
    </row>
    <row r="27" spans="1:17" ht="12.75">
      <c r="A27" s="12" t="s">
        <v>78</v>
      </c>
      <c r="B27" s="13">
        <v>0.5</v>
      </c>
      <c r="C27" s="14"/>
      <c r="D27" s="15">
        <f>B27*C27</f>
        <v>0</v>
      </c>
      <c r="E27" s="14"/>
      <c r="F27" s="15">
        <f>B27*E27</f>
        <v>0</v>
      </c>
      <c r="G27" s="14"/>
      <c r="H27" s="15">
        <f>B27*G27</f>
        <v>0</v>
      </c>
      <c r="I27" s="14"/>
      <c r="J27" s="15">
        <f>B27*I27</f>
        <v>0</v>
      </c>
      <c r="K27" s="14"/>
      <c r="L27" s="15">
        <f>B27*K27</f>
        <v>0</v>
      </c>
      <c r="M27" s="14"/>
      <c r="N27" s="15">
        <f>B27*M27</f>
        <v>0</v>
      </c>
      <c r="O27" s="14"/>
      <c r="P27" s="15">
        <f>B27*O27</f>
        <v>0</v>
      </c>
      <c r="Q27" s="118"/>
    </row>
    <row r="28" spans="1:17" ht="12.75">
      <c r="A28" s="12" t="s">
        <v>90</v>
      </c>
      <c r="B28" s="13">
        <v>0.8</v>
      </c>
      <c r="C28" s="14"/>
      <c r="D28" s="15">
        <f>B28*C28</f>
        <v>0</v>
      </c>
      <c r="E28" s="14"/>
      <c r="F28" s="15">
        <f>B28*E28</f>
        <v>0</v>
      </c>
      <c r="G28" s="14"/>
      <c r="H28" s="15">
        <f>B28*G28</f>
        <v>0</v>
      </c>
      <c r="I28" s="14"/>
      <c r="J28" s="15">
        <f>B28*I28</f>
        <v>0</v>
      </c>
      <c r="K28" s="14"/>
      <c r="L28" s="15">
        <f>B28*K28</f>
        <v>0</v>
      </c>
      <c r="M28" s="14"/>
      <c r="N28" s="15">
        <f>B28*M28</f>
        <v>0</v>
      </c>
      <c r="O28" s="14"/>
      <c r="P28" s="15">
        <f>B28*O28</f>
        <v>0</v>
      </c>
      <c r="Q28" s="118"/>
    </row>
    <row r="29" spans="1:17" ht="13.5" thickBot="1">
      <c r="A29" s="12" t="s">
        <v>79</v>
      </c>
      <c r="B29" s="13">
        <v>0.7</v>
      </c>
      <c r="C29" s="14"/>
      <c r="D29" s="15">
        <f>B29*C29</f>
        <v>0</v>
      </c>
      <c r="E29" s="14"/>
      <c r="F29" s="15">
        <f>B29*E29</f>
        <v>0</v>
      </c>
      <c r="G29" s="14"/>
      <c r="H29" s="15">
        <f>B29*G29</f>
        <v>0</v>
      </c>
      <c r="I29" s="14"/>
      <c r="J29" s="15">
        <f>B29*I29</f>
        <v>0</v>
      </c>
      <c r="K29" s="14"/>
      <c r="L29" s="15">
        <f>B29*K29</f>
        <v>0</v>
      </c>
      <c r="M29" s="14"/>
      <c r="N29" s="15">
        <f>B29*M29</f>
        <v>0</v>
      </c>
      <c r="O29" s="14"/>
      <c r="P29" s="15">
        <f>B29*O29</f>
        <v>0</v>
      </c>
      <c r="Q29" s="118"/>
    </row>
    <row r="30" spans="1:17" ht="13.5" thickBot="1">
      <c r="A30" s="12" t="s">
        <v>80</v>
      </c>
      <c r="B30" s="13"/>
      <c r="C30" s="16"/>
      <c r="D30" s="17">
        <f>SUM(D25:D29)</f>
        <v>0</v>
      </c>
      <c r="E30" s="16"/>
      <c r="F30" s="17">
        <f>SUM(F25:F29)</f>
        <v>0</v>
      </c>
      <c r="G30" s="16"/>
      <c r="H30" s="17">
        <f>SUM(H25:H29)</f>
        <v>0</v>
      </c>
      <c r="I30" s="16"/>
      <c r="J30" s="17">
        <f>SUM(J25:J29)</f>
        <v>0</v>
      </c>
      <c r="K30" s="16"/>
      <c r="L30" s="17">
        <f>SUM(L25:L29)</f>
        <v>0</v>
      </c>
      <c r="M30" s="16"/>
      <c r="N30" s="17">
        <f>SUM(N25:N29)</f>
        <v>0</v>
      </c>
      <c r="O30" s="16"/>
      <c r="P30" s="17">
        <f>SUM(P25:P29)</f>
        <v>0</v>
      </c>
      <c r="Q30" s="118"/>
    </row>
    <row r="31" spans="1:17" ht="12.75">
      <c r="A31" s="18" t="s">
        <v>91</v>
      </c>
      <c r="B31" s="13"/>
      <c r="C31" s="16"/>
      <c r="D31" s="19"/>
      <c r="E31" s="16"/>
      <c r="F31" s="19"/>
      <c r="G31" s="16"/>
      <c r="H31" s="19"/>
      <c r="I31" s="16"/>
      <c r="J31" s="19"/>
      <c r="K31" s="16"/>
      <c r="L31" s="19"/>
      <c r="M31" s="16"/>
      <c r="N31" s="19"/>
      <c r="O31" s="16"/>
      <c r="P31" s="19"/>
      <c r="Q31" s="119"/>
    </row>
    <row r="32" spans="1:17" ht="12.75">
      <c r="A32" s="12" t="s">
        <v>92</v>
      </c>
      <c r="B32" s="13">
        <v>0.2</v>
      </c>
      <c r="C32" s="14"/>
      <c r="D32" s="15">
        <f>B32*C32</f>
        <v>0</v>
      </c>
      <c r="E32" s="14"/>
      <c r="F32" s="15">
        <f>B32*E32</f>
        <v>0</v>
      </c>
      <c r="G32" s="14"/>
      <c r="H32" s="15">
        <f>B32*G31</f>
        <v>0</v>
      </c>
      <c r="I32" s="14"/>
      <c r="J32" s="15">
        <f>B32*I32</f>
        <v>0</v>
      </c>
      <c r="K32" s="14"/>
      <c r="L32" s="15">
        <f>B32*K32</f>
        <v>0</v>
      </c>
      <c r="M32" s="14"/>
      <c r="N32" s="15">
        <f>B32*M32</f>
        <v>0</v>
      </c>
      <c r="O32" s="14"/>
      <c r="P32" s="15">
        <f>B32*O32</f>
        <v>0</v>
      </c>
      <c r="Q32" s="118"/>
    </row>
    <row r="33" spans="1:17" ht="13.5" thickBot="1">
      <c r="A33" s="12" t="s">
        <v>93</v>
      </c>
      <c r="B33" s="13">
        <v>0.5</v>
      </c>
      <c r="C33" s="14"/>
      <c r="D33" s="15">
        <f>B33*C33</f>
        <v>0</v>
      </c>
      <c r="E33" s="14"/>
      <c r="F33" s="15">
        <f>B33*E33</f>
        <v>0</v>
      </c>
      <c r="G33" s="14"/>
      <c r="H33" s="15">
        <f>B33*G32</f>
        <v>0</v>
      </c>
      <c r="I33" s="14"/>
      <c r="J33" s="15">
        <f>B33*I33</f>
        <v>0</v>
      </c>
      <c r="K33" s="14"/>
      <c r="L33" s="15">
        <f>B33*K33</f>
        <v>0</v>
      </c>
      <c r="M33" s="14"/>
      <c r="N33" s="15">
        <f>B33*M33</f>
        <v>0</v>
      </c>
      <c r="O33" s="14"/>
      <c r="P33" s="15">
        <f>B33*O33</f>
        <v>0</v>
      </c>
      <c r="Q33" s="118"/>
    </row>
    <row r="34" spans="1:17" ht="13.5" thickBot="1">
      <c r="A34" s="12" t="s">
        <v>94</v>
      </c>
      <c r="B34" s="13"/>
      <c r="C34" s="16"/>
      <c r="D34" s="17">
        <f>D32+D33</f>
        <v>0</v>
      </c>
      <c r="E34" s="16"/>
      <c r="F34" s="17">
        <f>F32+F33</f>
        <v>0</v>
      </c>
      <c r="G34" s="16"/>
      <c r="H34" s="17">
        <f>H32+H33</f>
        <v>0</v>
      </c>
      <c r="I34" s="16"/>
      <c r="J34" s="17">
        <f>J32+J33</f>
        <v>0</v>
      </c>
      <c r="K34" s="16"/>
      <c r="L34" s="17">
        <f>L32+L33</f>
        <v>0</v>
      </c>
      <c r="M34" s="16"/>
      <c r="N34" s="17">
        <f>N32+N33</f>
        <v>0</v>
      </c>
      <c r="O34" s="16"/>
      <c r="P34" s="17">
        <f>P32+P33</f>
        <v>0</v>
      </c>
      <c r="Q34" s="118"/>
    </row>
    <row r="35" spans="1:17" ht="13.5" thickBot="1">
      <c r="A35" s="18" t="s">
        <v>95</v>
      </c>
      <c r="B35" s="13"/>
      <c r="C35" s="16"/>
      <c r="D35" s="19"/>
      <c r="E35" s="16"/>
      <c r="F35" s="19"/>
      <c r="G35" s="16"/>
      <c r="H35" s="19"/>
      <c r="I35" s="16"/>
      <c r="J35" s="19"/>
      <c r="K35" s="16"/>
      <c r="L35" s="19"/>
      <c r="M35" s="16"/>
      <c r="N35" s="19"/>
      <c r="O35" s="16"/>
      <c r="P35" s="19"/>
      <c r="Q35" s="119"/>
    </row>
    <row r="36" spans="1:17" ht="13.5" thickBot="1">
      <c r="A36" s="12" t="s">
        <v>96</v>
      </c>
      <c r="B36" s="13">
        <v>0.3</v>
      </c>
      <c r="C36" s="14"/>
      <c r="D36" s="17">
        <f>B36*C36</f>
        <v>0</v>
      </c>
      <c r="E36" s="14"/>
      <c r="F36" s="17">
        <f>B36*E36</f>
        <v>0</v>
      </c>
      <c r="G36" s="14"/>
      <c r="H36" s="17">
        <f>B36*G36</f>
        <v>0</v>
      </c>
      <c r="I36" s="14"/>
      <c r="J36" s="17">
        <f>B36*I36</f>
        <v>0</v>
      </c>
      <c r="K36" s="14"/>
      <c r="L36" s="17">
        <f>B36*K36</f>
        <v>0</v>
      </c>
      <c r="M36" s="14"/>
      <c r="N36" s="17">
        <f>B36*M36</f>
        <v>0</v>
      </c>
      <c r="O36" s="14"/>
      <c r="P36" s="17">
        <f>B36*O36</f>
        <v>0</v>
      </c>
      <c r="Q36" s="118"/>
    </row>
    <row r="37" spans="1:17" ht="16.5" thickBot="1">
      <c r="A37" s="20" t="s">
        <v>97</v>
      </c>
      <c r="B37" s="21"/>
      <c r="C37" s="22"/>
      <c r="D37" s="23">
        <f>SUM(D23+D30+D34+D36)</f>
        <v>0</v>
      </c>
      <c r="E37" s="22"/>
      <c r="F37" s="23">
        <f>SUM(F23+F30+F34+F36)</f>
        <v>0</v>
      </c>
      <c r="G37" s="22"/>
      <c r="H37" s="23">
        <f>SUM(H23+H30+H34+H36)</f>
        <v>0</v>
      </c>
      <c r="I37" s="22"/>
      <c r="J37" s="23">
        <f>SUM(J23+J30+J34+J36)</f>
        <v>0</v>
      </c>
      <c r="K37" s="22"/>
      <c r="L37" s="23">
        <f>SUM(L23+L30+L34+L36)</f>
        <v>0</v>
      </c>
      <c r="M37" s="22"/>
      <c r="N37" s="23">
        <f>SUM(N23+N30+N34+N36)</f>
        <v>0</v>
      </c>
      <c r="O37" s="22"/>
      <c r="P37" s="23">
        <f>SUM(P23+P30+P34+P36)</f>
        <v>0</v>
      </c>
      <c r="Q37" s="120"/>
    </row>
    <row r="38" spans="1:16" ht="16.5" thickBot="1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9.5" thickBot="1">
      <c r="A39" s="26" t="s">
        <v>98</v>
      </c>
      <c r="B39" s="27" t="s">
        <v>0</v>
      </c>
      <c r="C39" s="28" t="s">
        <v>99</v>
      </c>
      <c r="D39" s="29" t="s">
        <v>1</v>
      </c>
      <c r="E39" s="28" t="s">
        <v>99</v>
      </c>
      <c r="F39" s="29" t="s">
        <v>1</v>
      </c>
      <c r="G39" s="28" t="s">
        <v>99</v>
      </c>
      <c r="H39" s="29" t="s">
        <v>1</v>
      </c>
      <c r="I39" s="28" t="s">
        <v>99</v>
      </c>
      <c r="J39" s="29" t="s">
        <v>1</v>
      </c>
      <c r="K39" s="28" t="s">
        <v>99</v>
      </c>
      <c r="L39" s="29" t="s">
        <v>1</v>
      </c>
      <c r="M39" s="28" t="s">
        <v>99</v>
      </c>
      <c r="N39" s="29" t="s">
        <v>1</v>
      </c>
      <c r="O39" s="28" t="s">
        <v>99</v>
      </c>
      <c r="P39" s="29" t="s">
        <v>1</v>
      </c>
    </row>
    <row r="40" spans="1:16" ht="13.5" thickBot="1">
      <c r="A40" s="30" t="s">
        <v>100</v>
      </c>
      <c r="B40" s="31"/>
      <c r="C40" s="280">
        <f>C9</f>
        <v>0</v>
      </c>
      <c r="D40" s="281"/>
      <c r="E40" s="280">
        <f>E9</f>
        <v>0</v>
      </c>
      <c r="F40" s="281"/>
      <c r="G40" s="280">
        <f>G9</f>
        <v>0</v>
      </c>
      <c r="H40" s="281"/>
      <c r="I40" s="280">
        <f>I9</f>
        <v>0</v>
      </c>
      <c r="J40" s="281"/>
      <c r="K40" s="280">
        <f>K9</f>
        <v>0</v>
      </c>
      <c r="L40" s="281"/>
      <c r="M40" s="280">
        <f>M9</f>
        <v>0</v>
      </c>
      <c r="N40" s="281"/>
      <c r="O40" s="280">
        <f>O9</f>
        <v>0</v>
      </c>
      <c r="P40" s="281"/>
    </row>
    <row r="41" spans="1:16" ht="12.75">
      <c r="A41" s="32" t="s">
        <v>101</v>
      </c>
      <c r="B41" s="33">
        <v>0.15</v>
      </c>
      <c r="C41" s="34">
        <f>D37</f>
        <v>0</v>
      </c>
      <c r="D41" s="35">
        <f>B41*C41</f>
        <v>0</v>
      </c>
      <c r="E41" s="34">
        <f>F37</f>
        <v>0</v>
      </c>
      <c r="F41" s="35">
        <f>$B41*E41</f>
        <v>0</v>
      </c>
      <c r="G41" s="34">
        <f>H37</f>
        <v>0</v>
      </c>
      <c r="H41" s="35">
        <f>$B41*G41</f>
        <v>0</v>
      </c>
      <c r="I41" s="34">
        <f>J37</f>
        <v>0</v>
      </c>
      <c r="J41" s="35">
        <f>$B41*I41</f>
        <v>0</v>
      </c>
      <c r="K41" s="34">
        <f>L37</f>
        <v>0</v>
      </c>
      <c r="L41" s="35">
        <f>$B41*K41</f>
        <v>0</v>
      </c>
      <c r="M41" s="34">
        <f>N37</f>
        <v>0</v>
      </c>
      <c r="N41" s="35">
        <f>$B41*M41</f>
        <v>0</v>
      </c>
      <c r="O41" s="34">
        <f>P37</f>
        <v>0</v>
      </c>
      <c r="P41" s="35">
        <f>$B41*O41</f>
        <v>0</v>
      </c>
    </row>
    <row r="42" spans="1:16" ht="13.5" thickBot="1">
      <c r="A42" s="274" t="s">
        <v>102</v>
      </c>
      <c r="B42" s="275"/>
      <c r="C42" s="36"/>
      <c r="D42" s="37">
        <f>D41-(D41*C42)</f>
        <v>0</v>
      </c>
      <c r="E42" s="36"/>
      <c r="F42" s="37">
        <f>F41-(F41*E42)</f>
        <v>0</v>
      </c>
      <c r="G42" s="36"/>
      <c r="H42" s="37">
        <f>H41-(H41*G42)</f>
        <v>0</v>
      </c>
      <c r="I42" s="36"/>
      <c r="J42" s="37">
        <f>J41-(J41*I42)</f>
        <v>0</v>
      </c>
      <c r="K42" s="36"/>
      <c r="L42" s="37">
        <f>L41-(L41*K42)</f>
        <v>0</v>
      </c>
      <c r="M42" s="36"/>
      <c r="N42" s="37">
        <f>N41-(N41*M42)</f>
        <v>0</v>
      </c>
      <c r="O42" s="36"/>
      <c r="P42" s="37">
        <f>P41-(P41*O42)</f>
        <v>0</v>
      </c>
    </row>
    <row r="43" spans="1:16" ht="12.75">
      <c r="A43" s="32" t="s">
        <v>103</v>
      </c>
      <c r="B43" s="33">
        <v>0.2</v>
      </c>
      <c r="C43" s="38"/>
      <c r="D43" s="35">
        <f>B43*C43</f>
        <v>0</v>
      </c>
      <c r="E43" s="38"/>
      <c r="F43" s="35">
        <f>$B43*E43</f>
        <v>0</v>
      </c>
      <c r="G43" s="38"/>
      <c r="H43" s="35">
        <f>$B43*G43</f>
        <v>0</v>
      </c>
      <c r="I43" s="38"/>
      <c r="J43" s="35">
        <f>$B43*I43</f>
        <v>0</v>
      </c>
      <c r="K43" s="38"/>
      <c r="L43" s="35">
        <f>$B43*K43</f>
        <v>0</v>
      </c>
      <c r="M43" s="38"/>
      <c r="N43" s="35">
        <f>$B43*M43</f>
        <v>0</v>
      </c>
      <c r="O43" s="38"/>
      <c r="P43" s="35">
        <f>$B43*O43</f>
        <v>0</v>
      </c>
    </row>
    <row r="44" spans="1:16" ht="13.5" thickBot="1">
      <c r="A44" s="274" t="s">
        <v>102</v>
      </c>
      <c r="B44" s="275"/>
      <c r="C44" s="36"/>
      <c r="D44" s="37">
        <f>D43-(D43*C44)</f>
        <v>0</v>
      </c>
      <c r="E44" s="36"/>
      <c r="F44" s="37">
        <f>F43-(F43*E44)</f>
        <v>0</v>
      </c>
      <c r="G44" s="36"/>
      <c r="H44" s="37">
        <f>H43-(H43*G44)</f>
        <v>0</v>
      </c>
      <c r="I44" s="36"/>
      <c r="J44" s="37">
        <f>J43-(J43*I44)</f>
        <v>0</v>
      </c>
      <c r="K44" s="36"/>
      <c r="L44" s="37">
        <f>L43-(L43*K44)</f>
        <v>0</v>
      </c>
      <c r="M44" s="36"/>
      <c r="N44" s="37">
        <f>N43-(N43*M44)</f>
        <v>0</v>
      </c>
      <c r="O44" s="36"/>
      <c r="P44" s="37">
        <f>P43-(P43*O44)</f>
        <v>0</v>
      </c>
    </row>
    <row r="45" spans="1:16" ht="12.75">
      <c r="A45" s="32" t="s">
        <v>104</v>
      </c>
      <c r="B45" s="33">
        <v>0.08</v>
      </c>
      <c r="C45" s="38"/>
      <c r="D45" s="35">
        <f>B45*C45</f>
        <v>0</v>
      </c>
      <c r="E45" s="38"/>
      <c r="F45" s="35">
        <f>$B45*E45</f>
        <v>0</v>
      </c>
      <c r="G45" s="38"/>
      <c r="H45" s="35">
        <f>$B45*G45</f>
        <v>0</v>
      </c>
      <c r="I45" s="38"/>
      <c r="J45" s="35">
        <f>$B45*I45</f>
        <v>0</v>
      </c>
      <c r="K45" s="38"/>
      <c r="L45" s="35">
        <f>$B45*K45</f>
        <v>0</v>
      </c>
      <c r="M45" s="38"/>
      <c r="N45" s="35">
        <f>$B45*M45</f>
        <v>0</v>
      </c>
      <c r="O45" s="38"/>
      <c r="P45" s="35">
        <f>$B45*O45</f>
        <v>0</v>
      </c>
    </row>
    <row r="46" spans="1:16" ht="13.5" thickBot="1">
      <c r="A46" s="274" t="s">
        <v>102</v>
      </c>
      <c r="B46" s="275"/>
      <c r="C46" s="36"/>
      <c r="D46" s="37">
        <f>D45-(D45*C46)</f>
        <v>0</v>
      </c>
      <c r="E46" s="36"/>
      <c r="F46" s="37">
        <f>F45-(F45*E46)</f>
        <v>0</v>
      </c>
      <c r="G46" s="36"/>
      <c r="H46" s="37">
        <f>H45-(H45*G46)</f>
        <v>0</v>
      </c>
      <c r="I46" s="36"/>
      <c r="J46" s="37">
        <f>J45-(J45*I46)</f>
        <v>0</v>
      </c>
      <c r="K46" s="36"/>
      <c r="L46" s="37">
        <f>L45-(L45*K46)</f>
        <v>0</v>
      </c>
      <c r="M46" s="36"/>
      <c r="N46" s="37">
        <f>N45-(N45*M46)</f>
        <v>0</v>
      </c>
      <c r="O46" s="36"/>
      <c r="P46" s="37">
        <f>P45-(P45*O46)</f>
        <v>0</v>
      </c>
    </row>
    <row r="47" spans="1:16" ht="12.75">
      <c r="A47" s="32" t="s">
        <v>105</v>
      </c>
      <c r="B47" s="33">
        <v>0.3</v>
      </c>
      <c r="C47" s="38"/>
      <c r="D47" s="35">
        <f>B47*C47</f>
        <v>0</v>
      </c>
      <c r="E47" s="38"/>
      <c r="F47" s="35">
        <f>$B47*E47</f>
        <v>0</v>
      </c>
      <c r="G47" s="38"/>
      <c r="H47" s="35">
        <f>$B47*G47</f>
        <v>0</v>
      </c>
      <c r="I47" s="38"/>
      <c r="J47" s="35">
        <f>$B47*I47</f>
        <v>0</v>
      </c>
      <c r="K47" s="38"/>
      <c r="L47" s="35">
        <f>$B47*K47</f>
        <v>0</v>
      </c>
      <c r="M47" s="38"/>
      <c r="N47" s="35">
        <f>$B47*M47</f>
        <v>0</v>
      </c>
      <c r="O47" s="38"/>
      <c r="P47" s="35">
        <f>$B47*O47</f>
        <v>0</v>
      </c>
    </row>
    <row r="48" spans="1:16" ht="13.5" thickBot="1">
      <c r="A48" s="274" t="s">
        <v>102</v>
      </c>
      <c r="B48" s="275"/>
      <c r="C48" s="36"/>
      <c r="D48" s="37">
        <f>D47-(D47*C48)</f>
        <v>0</v>
      </c>
      <c r="E48" s="36"/>
      <c r="F48" s="37">
        <f>F47-(F47*E48)</f>
        <v>0</v>
      </c>
      <c r="G48" s="36"/>
      <c r="H48" s="37">
        <f>H47-(H47*G48)</f>
        <v>0</v>
      </c>
      <c r="I48" s="36"/>
      <c r="J48" s="37">
        <f>J47-(J47*I48)</f>
        <v>0</v>
      </c>
      <c r="K48" s="36"/>
      <c r="L48" s="37">
        <f>L47-(L47*K48)</f>
        <v>0</v>
      </c>
      <c r="M48" s="36"/>
      <c r="N48" s="37">
        <f>N47-(N47*M48)</f>
        <v>0</v>
      </c>
      <c r="O48" s="36"/>
      <c r="P48" s="37">
        <f>P47-(P47*O48)</f>
        <v>0</v>
      </c>
    </row>
    <row r="49" spans="1:16" ht="12.75">
      <c r="A49" s="32" t="s">
        <v>106</v>
      </c>
      <c r="B49" s="33">
        <v>0.1</v>
      </c>
      <c r="C49" s="38"/>
      <c r="D49" s="35">
        <f>B49*C49</f>
        <v>0</v>
      </c>
      <c r="E49" s="38"/>
      <c r="F49" s="35">
        <f>$B49*E49</f>
        <v>0</v>
      </c>
      <c r="G49" s="38"/>
      <c r="H49" s="35">
        <f>$B49*G49</f>
        <v>0</v>
      </c>
      <c r="I49" s="38"/>
      <c r="J49" s="35">
        <f>$B49*I49</f>
        <v>0</v>
      </c>
      <c r="K49" s="38"/>
      <c r="L49" s="35">
        <f>$B49*K49</f>
        <v>0</v>
      </c>
      <c r="M49" s="38"/>
      <c r="N49" s="35">
        <f>$B49*M49</f>
        <v>0</v>
      </c>
      <c r="O49" s="38"/>
      <c r="P49" s="35">
        <f>$B49*O49</f>
        <v>0</v>
      </c>
    </row>
    <row r="50" spans="1:16" ht="13.5" thickBot="1">
      <c r="A50" s="274" t="s">
        <v>102</v>
      </c>
      <c r="B50" s="275"/>
      <c r="C50" s="36"/>
      <c r="D50" s="39">
        <f>D49-(D49*C50)</f>
        <v>0</v>
      </c>
      <c r="E50" s="36"/>
      <c r="F50" s="39">
        <f>F49-(F49*E50)</f>
        <v>0</v>
      </c>
      <c r="G50" s="36"/>
      <c r="H50" s="39">
        <f>H49-(H49*G50)</f>
        <v>0</v>
      </c>
      <c r="I50" s="36"/>
      <c r="J50" s="39">
        <f>J49-(J49*I50)</f>
        <v>0</v>
      </c>
      <c r="K50" s="36"/>
      <c r="L50" s="39">
        <f>L49-(L49*K50)</f>
        <v>0</v>
      </c>
      <c r="M50" s="36"/>
      <c r="N50" s="39">
        <f>N49-(N49*M50)</f>
        <v>0</v>
      </c>
      <c r="O50" s="36"/>
      <c r="P50" s="39">
        <f>P49-(P49*O50)</f>
        <v>0</v>
      </c>
    </row>
    <row r="51" spans="3:16" ht="13.5" thickBot="1">
      <c r="C51" s="40"/>
      <c r="D51" s="41" t="s">
        <v>2</v>
      </c>
      <c r="E51" s="42"/>
      <c r="F51" s="43" t="s">
        <v>2</v>
      </c>
      <c r="G51" s="42"/>
      <c r="H51" s="43" t="s">
        <v>2</v>
      </c>
      <c r="I51" s="42"/>
      <c r="J51" s="43" t="s">
        <v>2</v>
      </c>
      <c r="K51" s="42"/>
      <c r="L51" s="43" t="s">
        <v>2</v>
      </c>
      <c r="M51" s="42"/>
      <c r="N51" s="43" t="s">
        <v>2</v>
      </c>
      <c r="O51" s="42"/>
      <c r="P51" s="43" t="s">
        <v>2</v>
      </c>
    </row>
    <row r="52" spans="1:15" ht="12.75">
      <c r="A52" s="7" t="s">
        <v>208</v>
      </c>
      <c r="B52" s="7" t="s">
        <v>107</v>
      </c>
      <c r="C52" s="8"/>
      <c r="D52" s="8"/>
      <c r="E52" s="8"/>
      <c r="G52" s="276" t="s">
        <v>210</v>
      </c>
      <c r="H52" s="277"/>
      <c r="I52" s="277"/>
      <c r="J52" s="277"/>
      <c r="K52" s="277"/>
      <c r="L52" s="7" t="s">
        <v>110</v>
      </c>
      <c r="M52" s="8"/>
      <c r="N52" s="8"/>
      <c r="O52" s="44">
        <v>0.5</v>
      </c>
    </row>
    <row r="53" spans="1:16" ht="13.5" thickBot="1">
      <c r="A53" s="7" t="s">
        <v>209</v>
      </c>
      <c r="B53" s="7" t="s">
        <v>108</v>
      </c>
      <c r="C53" s="8"/>
      <c r="D53" s="8"/>
      <c r="E53" s="44">
        <v>0.25</v>
      </c>
      <c r="F53" s="45"/>
      <c r="G53" s="278" t="s">
        <v>109</v>
      </c>
      <c r="H53" s="279"/>
      <c r="I53" s="279"/>
      <c r="J53" s="279"/>
      <c r="K53" s="279"/>
      <c r="L53" s="46" t="s">
        <v>110</v>
      </c>
      <c r="M53" s="47"/>
      <c r="N53" s="8"/>
      <c r="O53" s="48">
        <v>0.5</v>
      </c>
      <c r="P53" s="45"/>
    </row>
    <row r="54" spans="1:16" ht="12.75">
      <c r="A54" s="49" t="s">
        <v>111</v>
      </c>
      <c r="B54" s="50"/>
      <c r="C54" s="51"/>
      <c r="D54" s="52"/>
      <c r="E54" s="50"/>
      <c r="F54" s="53"/>
      <c r="G54" s="51"/>
      <c r="H54" s="52"/>
      <c r="I54" s="50"/>
      <c r="J54" s="53"/>
      <c r="K54" s="51"/>
      <c r="L54" s="52"/>
      <c r="M54" s="50"/>
      <c r="N54" s="53"/>
      <c r="O54" s="51"/>
      <c r="P54" s="52"/>
    </row>
    <row r="55" spans="1:16" ht="12.75">
      <c r="A55" s="12" t="s">
        <v>112</v>
      </c>
      <c r="B55" s="13">
        <v>0.06</v>
      </c>
      <c r="C55" s="14"/>
      <c r="D55" s="54">
        <f aca="true" t="shared" si="7" ref="D55:D60">B55*C55</f>
        <v>0</v>
      </c>
      <c r="E55" s="55"/>
      <c r="F55" s="56">
        <f aca="true" t="shared" si="8" ref="F55:F60">B55*$E55</f>
        <v>0</v>
      </c>
      <c r="G55" s="14"/>
      <c r="H55" s="54">
        <f aca="true" t="shared" si="9" ref="H55:H60">$B55*G55</f>
        <v>0</v>
      </c>
      <c r="I55" s="55"/>
      <c r="J55" s="56">
        <f aca="true" t="shared" si="10" ref="J55:J60">$B55*I55</f>
        <v>0</v>
      </c>
      <c r="K55" s="14"/>
      <c r="L55" s="54">
        <f aca="true" t="shared" si="11" ref="L55:L60">$B55*K55</f>
        <v>0</v>
      </c>
      <c r="M55" s="55"/>
      <c r="N55" s="56">
        <f aca="true" t="shared" si="12" ref="N55:N60">$B55*M55</f>
        <v>0</v>
      </c>
      <c r="O55" s="14"/>
      <c r="P55" s="54">
        <f aca="true" t="shared" si="13" ref="P55:P60">$B55*O55</f>
        <v>0</v>
      </c>
    </row>
    <row r="56" spans="1:16" ht="12.75">
      <c r="A56" s="12" t="s">
        <v>177</v>
      </c>
      <c r="B56" s="13">
        <v>0.15</v>
      </c>
      <c r="C56" s="14"/>
      <c r="D56" s="54">
        <f t="shared" si="7"/>
        <v>0</v>
      </c>
      <c r="E56" s="55"/>
      <c r="F56" s="56">
        <f t="shared" si="8"/>
        <v>0</v>
      </c>
      <c r="G56" s="14"/>
      <c r="H56" s="54">
        <f t="shared" si="9"/>
        <v>0</v>
      </c>
      <c r="I56" s="55"/>
      <c r="J56" s="56">
        <f t="shared" si="10"/>
        <v>0</v>
      </c>
      <c r="K56" s="14"/>
      <c r="L56" s="54">
        <f t="shared" si="11"/>
        <v>0</v>
      </c>
      <c r="M56" s="55"/>
      <c r="N56" s="56">
        <f t="shared" si="12"/>
        <v>0</v>
      </c>
      <c r="O56" s="14"/>
      <c r="P56" s="54">
        <f t="shared" si="13"/>
        <v>0</v>
      </c>
    </row>
    <row r="57" spans="1:16" ht="12.75">
      <c r="A57" s="12" t="s">
        <v>178</v>
      </c>
      <c r="B57" s="13">
        <v>0.2</v>
      </c>
      <c r="C57" s="14"/>
      <c r="D57" s="54">
        <f t="shared" si="7"/>
        <v>0</v>
      </c>
      <c r="E57" s="55"/>
      <c r="F57" s="56">
        <f t="shared" si="8"/>
        <v>0</v>
      </c>
      <c r="G57" s="14"/>
      <c r="H57" s="54">
        <f t="shared" si="9"/>
        <v>0</v>
      </c>
      <c r="I57" s="55"/>
      <c r="J57" s="56">
        <f t="shared" si="10"/>
        <v>0</v>
      </c>
      <c r="K57" s="14"/>
      <c r="L57" s="54">
        <f t="shared" si="11"/>
        <v>0</v>
      </c>
      <c r="M57" s="55"/>
      <c r="N57" s="56">
        <f t="shared" si="12"/>
        <v>0</v>
      </c>
      <c r="O57" s="14"/>
      <c r="P57" s="54">
        <f t="shared" si="13"/>
        <v>0</v>
      </c>
    </row>
    <row r="58" spans="1:16" ht="12.75">
      <c r="A58" s="12" t="s">
        <v>179</v>
      </c>
      <c r="B58" s="13">
        <v>0.25</v>
      </c>
      <c r="C58" s="14"/>
      <c r="D58" s="54">
        <f t="shared" si="7"/>
        <v>0</v>
      </c>
      <c r="E58" s="55"/>
      <c r="F58" s="56">
        <f t="shared" si="8"/>
        <v>0</v>
      </c>
      <c r="G58" s="14"/>
      <c r="H58" s="54">
        <f t="shared" si="9"/>
        <v>0</v>
      </c>
      <c r="I58" s="55"/>
      <c r="J58" s="56">
        <f t="shared" si="10"/>
        <v>0</v>
      </c>
      <c r="K58" s="14"/>
      <c r="L58" s="54">
        <f t="shared" si="11"/>
        <v>0</v>
      </c>
      <c r="M58" s="55"/>
      <c r="N58" s="56">
        <f t="shared" si="12"/>
        <v>0</v>
      </c>
      <c r="O58" s="14"/>
      <c r="P58" s="54">
        <f t="shared" si="13"/>
        <v>0</v>
      </c>
    </row>
    <row r="59" spans="1:16" ht="12.75">
      <c r="A59" s="12" t="s">
        <v>180</v>
      </c>
      <c r="B59" s="13">
        <v>0.25</v>
      </c>
      <c r="C59" s="14"/>
      <c r="D59" s="54">
        <f t="shared" si="7"/>
        <v>0</v>
      </c>
      <c r="E59" s="55"/>
      <c r="F59" s="56">
        <f t="shared" si="8"/>
        <v>0</v>
      </c>
      <c r="G59" s="14"/>
      <c r="H59" s="54">
        <f t="shared" si="9"/>
        <v>0</v>
      </c>
      <c r="I59" s="55"/>
      <c r="J59" s="56">
        <f t="shared" si="10"/>
        <v>0</v>
      </c>
      <c r="K59" s="14"/>
      <c r="L59" s="54">
        <f t="shared" si="11"/>
        <v>0</v>
      </c>
      <c r="M59" s="55"/>
      <c r="N59" s="56">
        <f t="shared" si="12"/>
        <v>0</v>
      </c>
      <c r="O59" s="14"/>
      <c r="P59" s="54">
        <f t="shared" si="13"/>
        <v>0</v>
      </c>
    </row>
    <row r="60" spans="1:16" ht="12.75">
      <c r="A60" s="12" t="s">
        <v>181</v>
      </c>
      <c r="B60" s="13">
        <v>0.3</v>
      </c>
      <c r="C60" s="14"/>
      <c r="D60" s="54">
        <f t="shared" si="7"/>
        <v>0</v>
      </c>
      <c r="E60" s="55"/>
      <c r="F60" s="56">
        <f t="shared" si="8"/>
        <v>0</v>
      </c>
      <c r="G60" s="14"/>
      <c r="H60" s="54">
        <f t="shared" si="9"/>
        <v>0</v>
      </c>
      <c r="I60" s="55"/>
      <c r="J60" s="56">
        <f t="shared" si="10"/>
        <v>0</v>
      </c>
      <c r="K60" s="14"/>
      <c r="L60" s="54">
        <f t="shared" si="11"/>
        <v>0</v>
      </c>
      <c r="M60" s="55"/>
      <c r="N60" s="56">
        <f t="shared" si="12"/>
        <v>0</v>
      </c>
      <c r="O60" s="14"/>
      <c r="P60" s="54">
        <f t="shared" si="13"/>
        <v>0</v>
      </c>
    </row>
    <row r="61" spans="1:16" ht="12.75">
      <c r="A61" s="11" t="s">
        <v>113</v>
      </c>
      <c r="B61" s="57"/>
      <c r="C61" s="58"/>
      <c r="D61" s="59"/>
      <c r="E61" s="25"/>
      <c r="F61" s="25"/>
      <c r="G61" s="58"/>
      <c r="H61" s="59"/>
      <c r="I61" s="25"/>
      <c r="J61" s="25"/>
      <c r="K61" s="58"/>
      <c r="L61" s="59"/>
      <c r="M61" s="25"/>
      <c r="N61" s="25"/>
      <c r="O61" s="58"/>
      <c r="P61" s="59"/>
    </row>
    <row r="62" spans="1:16" ht="12.75">
      <c r="A62" s="12" t="s">
        <v>114</v>
      </c>
      <c r="B62" s="60">
        <v>0.007</v>
      </c>
      <c r="C62" s="14"/>
      <c r="D62" s="54">
        <f>B62*C62</f>
        <v>0</v>
      </c>
      <c r="E62" s="55"/>
      <c r="F62" s="56">
        <f>B62*$E62</f>
        <v>0</v>
      </c>
      <c r="G62" s="14"/>
      <c r="H62" s="54">
        <f>$B62*G62</f>
        <v>0</v>
      </c>
      <c r="I62" s="55"/>
      <c r="J62" s="56">
        <f>$B62*I62</f>
        <v>0</v>
      </c>
      <c r="K62" s="14"/>
      <c r="L62" s="54">
        <f>$B62*K62</f>
        <v>0</v>
      </c>
      <c r="M62" s="55"/>
      <c r="N62" s="56">
        <f>$B62*M62</f>
        <v>0</v>
      </c>
      <c r="O62" s="14"/>
      <c r="P62" s="54">
        <f>$B62*O62</f>
        <v>0</v>
      </c>
    </row>
    <row r="63" spans="1:16" ht="12.75">
      <c r="A63" s="12" t="s">
        <v>182</v>
      </c>
      <c r="B63" s="60">
        <v>0.01</v>
      </c>
      <c r="C63" s="14"/>
      <c r="D63" s="54">
        <f>B63*C63</f>
        <v>0</v>
      </c>
      <c r="E63" s="55"/>
      <c r="F63" s="56">
        <f>B63*$E63</f>
        <v>0</v>
      </c>
      <c r="G63" s="14"/>
      <c r="H63" s="54">
        <f>$B63*G63</f>
        <v>0</v>
      </c>
      <c r="I63" s="55"/>
      <c r="J63" s="56">
        <f>$B63*I63</f>
        <v>0</v>
      </c>
      <c r="K63" s="14"/>
      <c r="L63" s="54">
        <f>$B63*K63</f>
        <v>0</v>
      </c>
      <c r="M63" s="55"/>
      <c r="N63" s="56">
        <f>$B63*M63</f>
        <v>0</v>
      </c>
      <c r="O63" s="14"/>
      <c r="P63" s="54">
        <f>$B63*O63</f>
        <v>0</v>
      </c>
    </row>
    <row r="64" spans="1:16" ht="12.75">
      <c r="A64" s="12" t="s">
        <v>183</v>
      </c>
      <c r="B64" s="60">
        <v>0.015</v>
      </c>
      <c r="C64" s="14"/>
      <c r="D64" s="54">
        <f>B64*C64</f>
        <v>0</v>
      </c>
      <c r="E64" s="55"/>
      <c r="F64" s="56">
        <f>B64*$E64</f>
        <v>0</v>
      </c>
      <c r="G64" s="14"/>
      <c r="H64" s="54">
        <f>$B64*G64</f>
        <v>0</v>
      </c>
      <c r="I64" s="55"/>
      <c r="J64" s="56">
        <f>$B64*I64</f>
        <v>0</v>
      </c>
      <c r="K64" s="14"/>
      <c r="L64" s="54">
        <f>$B64*K64</f>
        <v>0</v>
      </c>
      <c r="M64" s="55"/>
      <c r="N64" s="56">
        <f>$B64*M64</f>
        <v>0</v>
      </c>
      <c r="O64" s="14"/>
      <c r="P64" s="54">
        <f>$B64*O64</f>
        <v>0</v>
      </c>
    </row>
    <row r="65" spans="1:16" ht="12.75">
      <c r="A65" s="18" t="s">
        <v>184</v>
      </c>
      <c r="B65" s="61"/>
      <c r="C65" s="62"/>
      <c r="D65" s="63"/>
      <c r="E65" s="64"/>
      <c r="F65" s="65"/>
      <c r="G65" s="62"/>
      <c r="H65" s="63"/>
      <c r="I65" s="64"/>
      <c r="J65" s="65"/>
      <c r="K65" s="62"/>
      <c r="L65" s="63"/>
      <c r="M65" s="64"/>
      <c r="N65" s="65"/>
      <c r="O65" s="62"/>
      <c r="P65" s="63"/>
    </row>
    <row r="66" spans="1:16" ht="12.75">
      <c r="A66" s="12" t="s">
        <v>185</v>
      </c>
      <c r="B66" s="13">
        <v>0.2</v>
      </c>
      <c r="C66" s="14"/>
      <c r="D66" s="54">
        <f>B66*C66</f>
        <v>0</v>
      </c>
      <c r="E66" s="55"/>
      <c r="F66" s="56">
        <f>B66*$E66</f>
        <v>0</v>
      </c>
      <c r="G66" s="14"/>
      <c r="H66" s="54">
        <f>$B66*G66</f>
        <v>0</v>
      </c>
      <c r="I66" s="55"/>
      <c r="J66" s="56">
        <f>$B66*I66</f>
        <v>0</v>
      </c>
      <c r="K66" s="14"/>
      <c r="L66" s="54">
        <f>$B66*K66</f>
        <v>0</v>
      </c>
      <c r="M66" s="55"/>
      <c r="N66" s="56">
        <f>$B66*M66</f>
        <v>0</v>
      </c>
      <c r="O66" s="14"/>
      <c r="P66" s="54">
        <f>$B66*O66</f>
        <v>0</v>
      </c>
    </row>
    <row r="67" spans="1:16" ht="12.75">
      <c r="A67" s="12" t="s">
        <v>186</v>
      </c>
      <c r="B67" s="13">
        <v>0.25</v>
      </c>
      <c r="C67" s="14"/>
      <c r="D67" s="54">
        <f>B67*C67</f>
        <v>0</v>
      </c>
      <c r="E67" s="55"/>
      <c r="F67" s="56">
        <f>B67*$E67</f>
        <v>0</v>
      </c>
      <c r="G67" s="14"/>
      <c r="H67" s="54">
        <f>$B67*G67</f>
        <v>0</v>
      </c>
      <c r="I67" s="55"/>
      <c r="J67" s="56">
        <f>$B67*I67</f>
        <v>0</v>
      </c>
      <c r="K67" s="14"/>
      <c r="L67" s="54">
        <f>$B67*K67</f>
        <v>0</v>
      </c>
      <c r="M67" s="55"/>
      <c r="N67" s="56">
        <f>$B67*M67</f>
        <v>0</v>
      </c>
      <c r="O67" s="14"/>
      <c r="P67" s="54">
        <f>$B67*O67</f>
        <v>0</v>
      </c>
    </row>
    <row r="68" spans="1:16" ht="13.5" thickBot="1">
      <c r="A68" s="18" t="s">
        <v>155</v>
      </c>
      <c r="B68" s="60">
        <v>0.005</v>
      </c>
      <c r="C68" s="66"/>
      <c r="D68" s="67">
        <f>B68*C68</f>
        <v>0</v>
      </c>
      <c r="E68" s="55"/>
      <c r="F68" s="56">
        <f>B68*$E68</f>
        <v>0</v>
      </c>
      <c r="G68" s="66"/>
      <c r="H68" s="67">
        <f>$B68*G68</f>
        <v>0</v>
      </c>
      <c r="I68" s="55"/>
      <c r="J68" s="56">
        <f>$B68*I68</f>
        <v>0</v>
      </c>
      <c r="K68" s="66"/>
      <c r="L68" s="67">
        <f>$B68*K68</f>
        <v>0</v>
      </c>
      <c r="M68" s="55"/>
      <c r="N68" s="56">
        <f>$B68*M68</f>
        <v>0</v>
      </c>
      <c r="O68" s="66"/>
      <c r="P68" s="67">
        <f>$B68*O68</f>
        <v>0</v>
      </c>
    </row>
    <row r="69" spans="1:16" ht="18.75" thickBot="1">
      <c r="A69" s="68" t="s">
        <v>97</v>
      </c>
      <c r="B69" s="69"/>
      <c r="C69" s="70"/>
      <c r="D69" s="71">
        <f>SUM(D42,D44,D46,D48,D50,D55:D68)</f>
        <v>0</v>
      </c>
      <c r="E69" s="70"/>
      <c r="F69" s="71">
        <f>SUM(F42,F44,F46,F48,F50,F55:F68)</f>
        <v>0</v>
      </c>
      <c r="G69" s="70"/>
      <c r="H69" s="71">
        <f>SUM(H42,H44,H46,H48,H50,H55:H68)</f>
        <v>0</v>
      </c>
      <c r="I69" s="70"/>
      <c r="J69" s="71">
        <f>SUM(J42,J44,J46,J48,J50,J55:J68)</f>
        <v>0</v>
      </c>
      <c r="K69" s="70"/>
      <c r="L69" s="71">
        <f>SUM(L42,L44,L46,L48,L50,L55:L68)</f>
        <v>0</v>
      </c>
      <c r="M69" s="70"/>
      <c r="N69" s="71">
        <f>SUM(N42,N44,N46,N48,N50,N55:N68)</f>
        <v>0</v>
      </c>
      <c r="O69" s="70"/>
      <c r="P69" s="71">
        <f>SUM(P42,P44,P46,P48,P50,P55:P68)</f>
        <v>0</v>
      </c>
    </row>
    <row r="70" spans="1:16" ht="15.75">
      <c r="A70" s="72" t="s">
        <v>115</v>
      </c>
      <c r="B70" s="73"/>
      <c r="C70" s="74" t="s">
        <v>116</v>
      </c>
      <c r="D70" s="75" t="s">
        <v>117</v>
      </c>
      <c r="E70" s="74" t="s">
        <v>116</v>
      </c>
      <c r="F70" s="75" t="s">
        <v>117</v>
      </c>
      <c r="G70" s="74" t="s">
        <v>116</v>
      </c>
      <c r="H70" s="75" t="s">
        <v>117</v>
      </c>
      <c r="I70" s="74" t="s">
        <v>116</v>
      </c>
      <c r="J70" s="75" t="s">
        <v>117</v>
      </c>
      <c r="K70" s="74" t="s">
        <v>116</v>
      </c>
      <c r="L70" s="75" t="s">
        <v>117</v>
      </c>
      <c r="M70" s="74" t="s">
        <v>116</v>
      </c>
      <c r="N70" s="75" t="s">
        <v>117</v>
      </c>
      <c r="O70" s="74" t="s">
        <v>116</v>
      </c>
      <c r="P70" s="75" t="s">
        <v>117</v>
      </c>
    </row>
    <row r="71" spans="1:16" ht="13.5" thickBot="1">
      <c r="A71" s="76" t="s">
        <v>124</v>
      </c>
      <c r="B71" s="77"/>
      <c r="C71" s="78">
        <f>IF(D69=0,0,IF(D69&lt;4,43*LN(4)-40,43*LN(D69)-40))</f>
        <v>0</v>
      </c>
      <c r="D71" s="79">
        <f>C71</f>
        <v>0</v>
      </c>
      <c r="E71" s="78">
        <f>IF($F69=0,0,IF($F69&lt;4,43*LN(4)-40,43*LN($F69)-40))</f>
        <v>0</v>
      </c>
      <c r="F71" s="79">
        <f>$E71</f>
        <v>0</v>
      </c>
      <c r="G71" s="78">
        <f>IF(H69=0,0,IF(H69&lt;4,43*LN(4)-40,43*LN(H69)-40))</f>
        <v>0</v>
      </c>
      <c r="H71" s="79">
        <f>G71</f>
        <v>0</v>
      </c>
      <c r="I71" s="78">
        <f>IF(J69=0,0,IF(J69&lt;4,43*LN(4)-40,43*LN(J69)-40))</f>
        <v>0</v>
      </c>
      <c r="J71" s="79">
        <f>I71</f>
        <v>0</v>
      </c>
      <c r="K71" s="78">
        <f>IF(L69=0,0,IF(L69&lt;4,43*LN(4)-40,43*LN(L69)-40))</f>
        <v>0</v>
      </c>
      <c r="L71" s="79">
        <f>K71</f>
        <v>0</v>
      </c>
      <c r="M71" s="78">
        <f>IF(N69=0,0,IF(N69&lt;4,43*LN(4)-40,43*LN(N69)-40))</f>
        <v>0</v>
      </c>
      <c r="N71" s="79">
        <f>M71</f>
        <v>0</v>
      </c>
      <c r="O71" s="78">
        <f>IF(P69=0,0,IF(P69&lt;4,43*LN(4)-40,43*LN(P69)-40))</f>
        <v>0</v>
      </c>
      <c r="P71" s="79">
        <f>O71</f>
        <v>0</v>
      </c>
    </row>
    <row r="72" spans="1:16" ht="14.25">
      <c r="A72" s="80" t="s">
        <v>118</v>
      </c>
      <c r="B72" s="81" t="s">
        <v>4</v>
      </c>
      <c r="C72" s="263" t="s">
        <v>211</v>
      </c>
      <c r="D72" s="264"/>
      <c r="E72" s="264"/>
      <c r="F72" s="264"/>
      <c r="G72" s="264"/>
      <c r="H72" s="265"/>
      <c r="I72" s="266"/>
      <c r="J72" s="267"/>
      <c r="K72" s="267"/>
      <c r="L72" s="267"/>
      <c r="M72" s="267"/>
      <c r="N72" s="267"/>
      <c r="O72" s="267"/>
      <c r="P72" s="268"/>
    </row>
    <row r="73" spans="1:24" ht="12.75">
      <c r="A73" s="82" t="s">
        <v>125</v>
      </c>
      <c r="B73" s="13"/>
      <c r="C73" s="83">
        <f>IF(D69&lt;0,0,IF(D69&gt;3.4,(1),((1/3.4)*D69)))</f>
        <v>0</v>
      </c>
      <c r="D73" s="84"/>
      <c r="E73" s="83">
        <f>IF(F69&lt;0,0,IF(F69&gt;3.4,(1),((1/3.4)*F69)))</f>
        <v>0</v>
      </c>
      <c r="F73" s="85"/>
      <c r="G73" s="83">
        <f>IF(H69&lt;0,0,IF(H69&gt;3.4,(1),((1/3.4)*H69)))</f>
        <v>0</v>
      </c>
      <c r="H73" s="86"/>
      <c r="I73" s="83">
        <f>IF(J69&lt;0,0,IF(J69&gt;3.4,(1),((1/3.4)*J69)))</f>
        <v>0</v>
      </c>
      <c r="J73" s="85"/>
      <c r="K73" s="83">
        <f>IF(L69&lt;0,0,IF(L69&gt;3.4,(1),((1/3.4)*L69)))</f>
        <v>0</v>
      </c>
      <c r="L73" s="86"/>
      <c r="M73" s="83">
        <f>IF(N69&lt;0,0,IF(N69&gt;3.4,(1),((1/3.4)*N69)))</f>
        <v>0</v>
      </c>
      <c r="N73" s="85"/>
      <c r="O73" s="83">
        <f>IF(P69&lt;0,0,IF(P69&gt;3.4,(1),((1/3.4)*P69)))</f>
        <v>0</v>
      </c>
      <c r="P73" s="86"/>
      <c r="Q73" s="119"/>
      <c r="R73">
        <f aca="true" t="shared" si="14" ref="R73:R117">IF(C73=0,1,C73)</f>
        <v>1</v>
      </c>
      <c r="S73">
        <f aca="true" t="shared" si="15" ref="S73:S117">IF(E73=0,1,E73)</f>
        <v>1</v>
      </c>
      <c r="T73">
        <f aca="true" t="shared" si="16" ref="T73:T117">IF(G73=0,1,G73)</f>
        <v>1</v>
      </c>
      <c r="U73">
        <f aca="true" t="shared" si="17" ref="U73:U117">IF(I73=0,1,I73)</f>
        <v>1</v>
      </c>
      <c r="V73">
        <f aca="true" t="shared" si="18" ref="V73:V117">IF(K73=0,1,K73)</f>
        <v>1</v>
      </c>
      <c r="W73">
        <f aca="true" t="shared" si="19" ref="W73:W117">IF(M73=0,1,M73)</f>
        <v>1</v>
      </c>
      <c r="X73">
        <f aca="true" t="shared" si="20" ref="X73:X117">IF(O73=0,1,O73)</f>
        <v>1</v>
      </c>
    </row>
    <row r="74" spans="1:24" ht="12.75">
      <c r="A74" s="87" t="s">
        <v>119</v>
      </c>
      <c r="B74" s="13">
        <v>1</v>
      </c>
      <c r="C74" s="88"/>
      <c r="D74" s="86"/>
      <c r="E74" s="89"/>
      <c r="F74" s="85"/>
      <c r="G74" s="88"/>
      <c r="H74" s="86"/>
      <c r="I74" s="89"/>
      <c r="J74" s="85"/>
      <c r="K74" s="88"/>
      <c r="L74" s="86"/>
      <c r="M74" s="89"/>
      <c r="N74" s="85"/>
      <c r="O74" s="88"/>
      <c r="P74" s="86"/>
      <c r="Q74" s="119"/>
      <c r="R74">
        <f t="shared" si="14"/>
        <v>1</v>
      </c>
      <c r="S74">
        <f t="shared" si="15"/>
        <v>1</v>
      </c>
      <c r="T74">
        <f t="shared" si="16"/>
        <v>1</v>
      </c>
      <c r="U74">
        <f t="shared" si="17"/>
        <v>1</v>
      </c>
      <c r="V74">
        <f t="shared" si="18"/>
        <v>1</v>
      </c>
      <c r="W74">
        <f t="shared" si="19"/>
        <v>1</v>
      </c>
      <c r="X74">
        <f t="shared" si="20"/>
        <v>1</v>
      </c>
    </row>
    <row r="75" spans="1:24" ht="12.75">
      <c r="A75" s="90" t="s">
        <v>187</v>
      </c>
      <c r="B75" s="13">
        <v>1.2</v>
      </c>
      <c r="C75" s="88"/>
      <c r="D75" s="86"/>
      <c r="E75" s="89"/>
      <c r="F75" s="85"/>
      <c r="G75" s="88"/>
      <c r="H75" s="86"/>
      <c r="I75" s="89"/>
      <c r="J75" s="85"/>
      <c r="K75" s="88"/>
      <c r="L75" s="86"/>
      <c r="M75" s="89"/>
      <c r="N75" s="85"/>
      <c r="O75" s="88"/>
      <c r="P75" s="86"/>
      <c r="Q75" s="119"/>
      <c r="R75">
        <f t="shared" si="14"/>
        <v>1</v>
      </c>
      <c r="S75">
        <f t="shared" si="15"/>
        <v>1</v>
      </c>
      <c r="T75">
        <f t="shared" si="16"/>
        <v>1</v>
      </c>
      <c r="U75">
        <f t="shared" si="17"/>
        <v>1</v>
      </c>
      <c r="V75">
        <f t="shared" si="18"/>
        <v>1</v>
      </c>
      <c r="W75">
        <f t="shared" si="19"/>
        <v>1</v>
      </c>
      <c r="X75">
        <f t="shared" si="20"/>
        <v>1</v>
      </c>
    </row>
    <row r="76" spans="1:24" ht="12.75">
      <c r="A76" s="90" t="s">
        <v>188</v>
      </c>
      <c r="B76" s="13">
        <v>1.4</v>
      </c>
      <c r="C76" s="88"/>
      <c r="D76" s="86"/>
      <c r="E76" s="89"/>
      <c r="F76" s="85"/>
      <c r="G76" s="88"/>
      <c r="H76" s="86"/>
      <c r="I76" s="89"/>
      <c r="J76" s="85"/>
      <c r="K76" s="88"/>
      <c r="L76" s="86"/>
      <c r="M76" s="89"/>
      <c r="N76" s="85"/>
      <c r="O76" s="88"/>
      <c r="P76" s="86"/>
      <c r="Q76" s="119"/>
      <c r="R76">
        <f t="shared" si="14"/>
        <v>1</v>
      </c>
      <c r="S76">
        <f t="shared" si="15"/>
        <v>1</v>
      </c>
      <c r="T76">
        <f t="shared" si="16"/>
        <v>1</v>
      </c>
      <c r="U76">
        <f t="shared" si="17"/>
        <v>1</v>
      </c>
      <c r="V76">
        <f t="shared" si="18"/>
        <v>1</v>
      </c>
      <c r="W76">
        <f t="shared" si="19"/>
        <v>1</v>
      </c>
      <c r="X76">
        <f t="shared" si="20"/>
        <v>1</v>
      </c>
    </row>
    <row r="77" spans="1:24" ht="12.75">
      <c r="A77" s="90" t="s">
        <v>189</v>
      </c>
      <c r="B77" s="13">
        <v>1.2</v>
      </c>
      <c r="C77" s="88"/>
      <c r="D77" s="86"/>
      <c r="E77" s="89"/>
      <c r="F77" s="85"/>
      <c r="G77" s="88"/>
      <c r="H77" s="86"/>
      <c r="I77" s="89"/>
      <c r="J77" s="85"/>
      <c r="K77" s="88"/>
      <c r="L77" s="86"/>
      <c r="M77" s="89"/>
      <c r="N77" s="85"/>
      <c r="O77" s="88"/>
      <c r="P77" s="86"/>
      <c r="Q77" s="119"/>
      <c r="R77">
        <f t="shared" si="14"/>
        <v>1</v>
      </c>
      <c r="S77">
        <f t="shared" si="15"/>
        <v>1</v>
      </c>
      <c r="T77">
        <f t="shared" si="16"/>
        <v>1</v>
      </c>
      <c r="U77">
        <f t="shared" si="17"/>
        <v>1</v>
      </c>
      <c r="V77">
        <f t="shared" si="18"/>
        <v>1</v>
      </c>
      <c r="W77">
        <f t="shared" si="19"/>
        <v>1</v>
      </c>
      <c r="X77">
        <f t="shared" si="20"/>
        <v>1</v>
      </c>
    </row>
    <row r="78" spans="1:24" ht="12.75">
      <c r="A78" s="87" t="s">
        <v>192</v>
      </c>
      <c r="B78" s="13">
        <v>1</v>
      </c>
      <c r="C78" s="88"/>
      <c r="D78" s="86"/>
      <c r="E78" s="89"/>
      <c r="F78" s="85"/>
      <c r="G78" s="88"/>
      <c r="H78" s="86"/>
      <c r="I78" s="89"/>
      <c r="J78" s="85"/>
      <c r="K78" s="88"/>
      <c r="L78" s="86"/>
      <c r="M78" s="89"/>
      <c r="N78" s="85"/>
      <c r="O78" s="88"/>
      <c r="P78" s="86"/>
      <c r="Q78" s="119"/>
      <c r="R78">
        <f t="shared" si="14"/>
        <v>1</v>
      </c>
      <c r="S78">
        <f t="shared" si="15"/>
        <v>1</v>
      </c>
      <c r="T78">
        <f t="shared" si="16"/>
        <v>1</v>
      </c>
      <c r="U78">
        <f t="shared" si="17"/>
        <v>1</v>
      </c>
      <c r="V78">
        <f t="shared" si="18"/>
        <v>1</v>
      </c>
      <c r="W78">
        <f t="shared" si="19"/>
        <v>1</v>
      </c>
      <c r="X78">
        <f t="shared" si="20"/>
        <v>1</v>
      </c>
    </row>
    <row r="79" spans="1:24" ht="12.75">
      <c r="A79" s="90" t="s">
        <v>190</v>
      </c>
      <c r="B79" s="13">
        <v>0.9</v>
      </c>
      <c r="C79" s="88"/>
      <c r="D79" s="86"/>
      <c r="E79" s="89"/>
      <c r="F79" s="85"/>
      <c r="G79" s="88"/>
      <c r="H79" s="86"/>
      <c r="I79" s="89"/>
      <c r="J79" s="85"/>
      <c r="K79" s="88"/>
      <c r="L79" s="86"/>
      <c r="M79" s="89"/>
      <c r="N79" s="85"/>
      <c r="O79" s="88"/>
      <c r="P79" s="86"/>
      <c r="Q79" s="119"/>
      <c r="R79">
        <f t="shared" si="14"/>
        <v>1</v>
      </c>
      <c r="S79">
        <f t="shared" si="15"/>
        <v>1</v>
      </c>
      <c r="T79">
        <f t="shared" si="16"/>
        <v>1</v>
      </c>
      <c r="U79">
        <f t="shared" si="17"/>
        <v>1</v>
      </c>
      <c r="V79">
        <f t="shared" si="18"/>
        <v>1</v>
      </c>
      <c r="W79">
        <f t="shared" si="19"/>
        <v>1</v>
      </c>
      <c r="X79">
        <f t="shared" si="20"/>
        <v>1</v>
      </c>
    </row>
    <row r="80" spans="1:24" ht="12.75">
      <c r="A80" s="90" t="s">
        <v>191</v>
      </c>
      <c r="B80" s="13">
        <v>0.8</v>
      </c>
      <c r="C80" s="88"/>
      <c r="D80" s="86"/>
      <c r="E80" s="89"/>
      <c r="F80" s="85"/>
      <c r="G80" s="88"/>
      <c r="H80" s="86"/>
      <c r="I80" s="89"/>
      <c r="J80" s="85"/>
      <c r="K80" s="88"/>
      <c r="L80" s="86"/>
      <c r="M80" s="89"/>
      <c r="N80" s="85"/>
      <c r="O80" s="88"/>
      <c r="P80" s="86"/>
      <c r="Q80" s="119"/>
      <c r="R80">
        <f t="shared" si="14"/>
        <v>1</v>
      </c>
      <c r="S80">
        <f t="shared" si="15"/>
        <v>1</v>
      </c>
      <c r="T80">
        <f t="shared" si="16"/>
        <v>1</v>
      </c>
      <c r="U80">
        <f t="shared" si="17"/>
        <v>1</v>
      </c>
      <c r="V80">
        <f t="shared" si="18"/>
        <v>1</v>
      </c>
      <c r="W80">
        <f t="shared" si="19"/>
        <v>1</v>
      </c>
      <c r="X80">
        <f t="shared" si="20"/>
        <v>1</v>
      </c>
    </row>
    <row r="81" spans="1:24" ht="12.75">
      <c r="A81" s="18" t="s">
        <v>193</v>
      </c>
      <c r="B81" s="13"/>
      <c r="C81" s="88"/>
      <c r="D81" s="86"/>
      <c r="E81" s="89"/>
      <c r="F81" s="85"/>
      <c r="G81" s="88"/>
      <c r="H81" s="86"/>
      <c r="I81" s="89"/>
      <c r="J81" s="85"/>
      <c r="K81" s="88"/>
      <c r="L81" s="86"/>
      <c r="M81" s="89"/>
      <c r="N81" s="85"/>
      <c r="O81" s="88"/>
      <c r="P81" s="86"/>
      <c r="Q81" s="119"/>
      <c r="R81">
        <f t="shared" si="14"/>
        <v>1</v>
      </c>
      <c r="S81">
        <f t="shared" si="15"/>
        <v>1</v>
      </c>
      <c r="T81">
        <f t="shared" si="16"/>
        <v>1</v>
      </c>
      <c r="U81">
        <f t="shared" si="17"/>
        <v>1</v>
      </c>
      <c r="V81">
        <f t="shared" si="18"/>
        <v>1</v>
      </c>
      <c r="W81">
        <f t="shared" si="19"/>
        <v>1</v>
      </c>
      <c r="X81">
        <f t="shared" si="20"/>
        <v>1</v>
      </c>
    </row>
    <row r="82" spans="1:24" ht="12.75">
      <c r="A82" s="12" t="s">
        <v>194</v>
      </c>
      <c r="B82" s="13">
        <v>1</v>
      </c>
      <c r="C82" s="88"/>
      <c r="D82" s="86"/>
      <c r="E82" s="89"/>
      <c r="F82" s="85"/>
      <c r="G82" s="88"/>
      <c r="H82" s="86"/>
      <c r="I82" s="89"/>
      <c r="J82" s="85"/>
      <c r="K82" s="88"/>
      <c r="L82" s="86"/>
      <c r="M82" s="89"/>
      <c r="N82" s="85"/>
      <c r="O82" s="88"/>
      <c r="P82" s="86"/>
      <c r="Q82" s="119"/>
      <c r="R82">
        <f t="shared" si="14"/>
        <v>1</v>
      </c>
      <c r="S82">
        <f t="shared" si="15"/>
        <v>1</v>
      </c>
      <c r="T82">
        <f t="shared" si="16"/>
        <v>1</v>
      </c>
      <c r="U82">
        <f t="shared" si="17"/>
        <v>1</v>
      </c>
      <c r="V82">
        <f t="shared" si="18"/>
        <v>1</v>
      </c>
      <c r="W82">
        <f t="shared" si="19"/>
        <v>1</v>
      </c>
      <c r="X82">
        <f t="shared" si="20"/>
        <v>1</v>
      </c>
    </row>
    <row r="83" spans="1:24" ht="12.75">
      <c r="A83" s="12" t="s">
        <v>127</v>
      </c>
      <c r="B83" s="13">
        <v>1</v>
      </c>
      <c r="C83" s="88"/>
      <c r="D83" s="86"/>
      <c r="E83" s="89"/>
      <c r="F83" s="85"/>
      <c r="G83" s="88"/>
      <c r="H83" s="86"/>
      <c r="I83" s="89"/>
      <c r="J83" s="85"/>
      <c r="K83" s="88"/>
      <c r="L83" s="86"/>
      <c r="M83" s="89"/>
      <c r="N83" s="85"/>
      <c r="O83" s="88"/>
      <c r="P83" s="86"/>
      <c r="Q83" s="119"/>
      <c r="R83">
        <f t="shared" si="14"/>
        <v>1</v>
      </c>
      <c r="S83">
        <f t="shared" si="15"/>
        <v>1</v>
      </c>
      <c r="T83">
        <f t="shared" si="16"/>
        <v>1</v>
      </c>
      <c r="U83">
        <f t="shared" si="17"/>
        <v>1</v>
      </c>
      <c r="V83">
        <f t="shared" si="18"/>
        <v>1</v>
      </c>
      <c r="W83">
        <f t="shared" si="19"/>
        <v>1</v>
      </c>
      <c r="X83">
        <f t="shared" si="20"/>
        <v>1</v>
      </c>
    </row>
    <row r="84" spans="1:24" ht="12.75">
      <c r="A84" s="12" t="s">
        <v>126</v>
      </c>
      <c r="B84" s="13">
        <v>1.15</v>
      </c>
      <c r="C84" s="88"/>
      <c r="D84" s="86"/>
      <c r="E84" s="89"/>
      <c r="F84" s="85"/>
      <c r="G84" s="88"/>
      <c r="H84" s="86"/>
      <c r="I84" s="89"/>
      <c r="J84" s="85"/>
      <c r="K84" s="88"/>
      <c r="L84" s="86"/>
      <c r="M84" s="89"/>
      <c r="N84" s="85"/>
      <c r="O84" s="88"/>
      <c r="P84" s="86"/>
      <c r="Q84" s="119"/>
      <c r="R84">
        <f t="shared" si="14"/>
        <v>1</v>
      </c>
      <c r="S84">
        <f t="shared" si="15"/>
        <v>1</v>
      </c>
      <c r="T84">
        <f t="shared" si="16"/>
        <v>1</v>
      </c>
      <c r="U84">
        <f t="shared" si="17"/>
        <v>1</v>
      </c>
      <c r="V84">
        <f t="shared" si="18"/>
        <v>1</v>
      </c>
      <c r="W84">
        <f t="shared" si="19"/>
        <v>1</v>
      </c>
      <c r="X84">
        <f t="shared" si="20"/>
        <v>1</v>
      </c>
    </row>
    <row r="85" spans="1:24" ht="12.75">
      <c r="A85" s="12" t="s">
        <v>216</v>
      </c>
      <c r="B85" s="13">
        <v>0.6</v>
      </c>
      <c r="C85" s="88"/>
      <c r="D85" s="86"/>
      <c r="E85" s="89"/>
      <c r="F85" s="85"/>
      <c r="G85" s="88"/>
      <c r="H85" s="86"/>
      <c r="I85" s="89"/>
      <c r="J85" s="85"/>
      <c r="K85" s="88"/>
      <c r="L85" s="86"/>
      <c r="M85" s="89"/>
      <c r="N85" s="85"/>
      <c r="O85" s="88"/>
      <c r="P85" s="86"/>
      <c r="Q85" s="119"/>
      <c r="R85">
        <f t="shared" si="14"/>
        <v>1</v>
      </c>
      <c r="S85">
        <f t="shared" si="15"/>
        <v>1</v>
      </c>
      <c r="T85">
        <f t="shared" si="16"/>
        <v>1</v>
      </c>
      <c r="U85">
        <f t="shared" si="17"/>
        <v>1</v>
      </c>
      <c r="V85">
        <f t="shared" si="18"/>
        <v>1</v>
      </c>
      <c r="W85">
        <f t="shared" si="19"/>
        <v>1</v>
      </c>
      <c r="X85">
        <f t="shared" si="20"/>
        <v>1</v>
      </c>
    </row>
    <row r="86" spans="1:24" ht="12.75">
      <c r="A86" s="12" t="s">
        <v>198</v>
      </c>
      <c r="B86" s="13">
        <v>1</v>
      </c>
      <c r="C86" s="88"/>
      <c r="D86" s="86"/>
      <c r="E86" s="89"/>
      <c r="F86" s="85"/>
      <c r="G86" s="88"/>
      <c r="H86" s="86"/>
      <c r="I86" s="89"/>
      <c r="J86" s="85"/>
      <c r="K86" s="88"/>
      <c r="L86" s="86"/>
      <c r="M86" s="89"/>
      <c r="N86" s="85"/>
      <c r="O86" s="88"/>
      <c r="P86" s="86"/>
      <c r="Q86" s="119"/>
      <c r="R86">
        <f t="shared" si="14"/>
        <v>1</v>
      </c>
      <c r="S86">
        <f t="shared" si="15"/>
        <v>1</v>
      </c>
      <c r="T86">
        <f t="shared" si="16"/>
        <v>1</v>
      </c>
      <c r="U86">
        <f t="shared" si="17"/>
        <v>1</v>
      </c>
      <c r="V86">
        <f t="shared" si="18"/>
        <v>1</v>
      </c>
      <c r="W86">
        <f t="shared" si="19"/>
        <v>1</v>
      </c>
      <c r="X86">
        <f t="shared" si="20"/>
        <v>1</v>
      </c>
    </row>
    <row r="87" spans="1:24" ht="12.75">
      <c r="A87" s="12" t="s">
        <v>199</v>
      </c>
      <c r="B87" s="13">
        <v>1.15</v>
      </c>
      <c r="C87" s="88"/>
      <c r="D87" s="86"/>
      <c r="E87" s="89"/>
      <c r="F87" s="85"/>
      <c r="G87" s="88"/>
      <c r="H87" s="86"/>
      <c r="I87" s="89"/>
      <c r="J87" s="85"/>
      <c r="K87" s="88"/>
      <c r="L87" s="86"/>
      <c r="M87" s="89"/>
      <c r="N87" s="85"/>
      <c r="O87" s="88"/>
      <c r="P87" s="86"/>
      <c r="Q87" s="119"/>
      <c r="R87">
        <f t="shared" si="14"/>
        <v>1</v>
      </c>
      <c r="S87">
        <f t="shared" si="15"/>
        <v>1</v>
      </c>
      <c r="T87">
        <f t="shared" si="16"/>
        <v>1</v>
      </c>
      <c r="U87">
        <f t="shared" si="17"/>
        <v>1</v>
      </c>
      <c r="V87">
        <f t="shared" si="18"/>
        <v>1</v>
      </c>
      <c r="W87">
        <f t="shared" si="19"/>
        <v>1</v>
      </c>
      <c r="X87">
        <f t="shared" si="20"/>
        <v>1</v>
      </c>
    </row>
    <row r="88" spans="1:24" ht="12.75">
      <c r="A88" s="12" t="s">
        <v>195</v>
      </c>
      <c r="B88" s="13">
        <v>1</v>
      </c>
      <c r="C88" s="88"/>
      <c r="D88" s="91"/>
      <c r="E88" s="89"/>
      <c r="F88" s="92"/>
      <c r="G88" s="88"/>
      <c r="H88" s="91"/>
      <c r="I88" s="89"/>
      <c r="J88" s="92"/>
      <c r="K88" s="88"/>
      <c r="L88" s="91"/>
      <c r="M88" s="89"/>
      <c r="N88" s="92"/>
      <c r="O88" s="88"/>
      <c r="P88" s="91"/>
      <c r="Q88" s="121"/>
      <c r="R88">
        <f t="shared" si="14"/>
        <v>1</v>
      </c>
      <c r="S88">
        <f t="shared" si="15"/>
        <v>1</v>
      </c>
      <c r="T88">
        <f t="shared" si="16"/>
        <v>1</v>
      </c>
      <c r="U88">
        <f t="shared" si="17"/>
        <v>1</v>
      </c>
      <c r="V88">
        <f t="shared" si="18"/>
        <v>1</v>
      </c>
      <c r="W88">
        <f t="shared" si="19"/>
        <v>1</v>
      </c>
      <c r="X88">
        <f t="shared" si="20"/>
        <v>1</v>
      </c>
    </row>
    <row r="89" spans="1:24" ht="12.75">
      <c r="A89" s="12" t="s">
        <v>196</v>
      </c>
      <c r="B89" s="13">
        <v>0.8</v>
      </c>
      <c r="C89" s="88"/>
      <c r="D89" s="86"/>
      <c r="E89" s="89"/>
      <c r="F89" s="85"/>
      <c r="G89" s="88"/>
      <c r="H89" s="86"/>
      <c r="I89" s="89"/>
      <c r="J89" s="85"/>
      <c r="K89" s="88"/>
      <c r="L89" s="86"/>
      <c r="M89" s="89"/>
      <c r="N89" s="85"/>
      <c r="O89" s="88"/>
      <c r="P89" s="86"/>
      <c r="Q89" s="119"/>
      <c r="R89">
        <f t="shared" si="14"/>
        <v>1</v>
      </c>
      <c r="S89">
        <f t="shared" si="15"/>
        <v>1</v>
      </c>
      <c r="T89">
        <f t="shared" si="16"/>
        <v>1</v>
      </c>
      <c r="U89">
        <f t="shared" si="17"/>
        <v>1</v>
      </c>
      <c r="V89">
        <f t="shared" si="18"/>
        <v>1</v>
      </c>
      <c r="W89">
        <f t="shared" si="19"/>
        <v>1</v>
      </c>
      <c r="X89">
        <f t="shared" si="20"/>
        <v>1</v>
      </c>
    </row>
    <row r="90" spans="1:24" ht="12.75">
      <c r="A90" s="12" t="s">
        <v>197</v>
      </c>
      <c r="B90" s="13">
        <v>1.1</v>
      </c>
      <c r="C90" s="88"/>
      <c r="D90" s="86"/>
      <c r="E90" s="89"/>
      <c r="F90" s="85"/>
      <c r="G90" s="88"/>
      <c r="H90" s="86"/>
      <c r="I90" s="89"/>
      <c r="J90" s="85"/>
      <c r="K90" s="88"/>
      <c r="L90" s="86"/>
      <c r="M90" s="89"/>
      <c r="N90" s="85"/>
      <c r="O90" s="88"/>
      <c r="P90" s="86"/>
      <c r="Q90" s="119"/>
      <c r="R90">
        <f t="shared" si="14"/>
        <v>1</v>
      </c>
      <c r="S90">
        <f t="shared" si="15"/>
        <v>1</v>
      </c>
      <c r="T90">
        <f t="shared" si="16"/>
        <v>1</v>
      </c>
      <c r="U90">
        <f t="shared" si="17"/>
        <v>1</v>
      </c>
      <c r="V90">
        <f t="shared" si="18"/>
        <v>1</v>
      </c>
      <c r="W90">
        <f t="shared" si="19"/>
        <v>1</v>
      </c>
      <c r="X90">
        <f t="shared" si="20"/>
        <v>1</v>
      </c>
    </row>
    <row r="91" spans="1:24" s="25" customFormat="1" ht="12.75">
      <c r="A91" s="11" t="s">
        <v>123</v>
      </c>
      <c r="B91" s="93"/>
      <c r="C91" s="94"/>
      <c r="D91" s="95"/>
      <c r="E91" s="96"/>
      <c r="F91" s="97"/>
      <c r="G91" s="94"/>
      <c r="H91" s="95"/>
      <c r="I91" s="96"/>
      <c r="J91" s="97"/>
      <c r="K91" s="94"/>
      <c r="L91" s="95"/>
      <c r="M91" s="96"/>
      <c r="N91" s="97"/>
      <c r="O91" s="94"/>
      <c r="P91" s="95"/>
      <c r="Q91" s="122"/>
      <c r="R91">
        <f t="shared" si="14"/>
        <v>1</v>
      </c>
      <c r="S91">
        <f t="shared" si="15"/>
        <v>1</v>
      </c>
      <c r="T91">
        <f t="shared" si="16"/>
        <v>1</v>
      </c>
      <c r="U91">
        <f t="shared" si="17"/>
        <v>1</v>
      </c>
      <c r="V91">
        <f t="shared" si="18"/>
        <v>1</v>
      </c>
      <c r="W91">
        <f t="shared" si="19"/>
        <v>1</v>
      </c>
      <c r="X91">
        <f t="shared" si="20"/>
        <v>1</v>
      </c>
    </row>
    <row r="92" spans="1:24" ht="14.25">
      <c r="A92" s="12" t="s">
        <v>128</v>
      </c>
      <c r="B92" s="13">
        <v>0.8</v>
      </c>
      <c r="C92" s="88"/>
      <c r="D92" s="86"/>
      <c r="E92" s="89"/>
      <c r="F92" s="85"/>
      <c r="G92" s="88"/>
      <c r="H92" s="86"/>
      <c r="I92" s="89"/>
      <c r="J92" s="85"/>
      <c r="K92" s="88"/>
      <c r="L92" s="86"/>
      <c r="M92" s="89"/>
      <c r="N92" s="85"/>
      <c r="O92" s="88"/>
      <c r="P92" s="86"/>
      <c r="Q92" s="119"/>
      <c r="R92">
        <f t="shared" si="14"/>
        <v>1</v>
      </c>
      <c r="S92">
        <f t="shared" si="15"/>
        <v>1</v>
      </c>
      <c r="T92">
        <f t="shared" si="16"/>
        <v>1</v>
      </c>
      <c r="U92">
        <f t="shared" si="17"/>
        <v>1</v>
      </c>
      <c r="V92">
        <f t="shared" si="18"/>
        <v>1</v>
      </c>
      <c r="W92">
        <f t="shared" si="19"/>
        <v>1</v>
      </c>
      <c r="X92">
        <f t="shared" si="20"/>
        <v>1</v>
      </c>
    </row>
    <row r="93" spans="1:24" ht="12.75">
      <c r="A93" s="12" t="s">
        <v>129</v>
      </c>
      <c r="B93" s="13">
        <v>1</v>
      </c>
      <c r="C93" s="88"/>
      <c r="D93" s="86"/>
      <c r="E93" s="89"/>
      <c r="F93" s="85"/>
      <c r="G93" s="88"/>
      <c r="H93" s="86"/>
      <c r="I93" s="89"/>
      <c r="J93" s="85"/>
      <c r="K93" s="88"/>
      <c r="L93" s="86"/>
      <c r="M93" s="89"/>
      <c r="N93" s="85"/>
      <c r="O93" s="88"/>
      <c r="P93" s="86"/>
      <c r="Q93" s="119"/>
      <c r="R93">
        <f t="shared" si="14"/>
        <v>1</v>
      </c>
      <c r="S93">
        <f t="shared" si="15"/>
        <v>1</v>
      </c>
      <c r="T93">
        <f t="shared" si="16"/>
        <v>1</v>
      </c>
      <c r="U93">
        <f t="shared" si="17"/>
        <v>1</v>
      </c>
      <c r="V93">
        <f t="shared" si="18"/>
        <v>1</v>
      </c>
      <c r="W93">
        <f t="shared" si="19"/>
        <v>1</v>
      </c>
      <c r="X93">
        <f t="shared" si="20"/>
        <v>1</v>
      </c>
    </row>
    <row r="94" spans="1:24" ht="12.75">
      <c r="A94" s="12" t="s">
        <v>130</v>
      </c>
      <c r="B94" s="13">
        <v>1.1</v>
      </c>
      <c r="C94" s="88"/>
      <c r="D94" s="86"/>
      <c r="E94" s="89"/>
      <c r="F94" s="85"/>
      <c r="G94" s="88"/>
      <c r="H94" s="86"/>
      <c r="I94" s="89"/>
      <c r="J94" s="85"/>
      <c r="K94" s="88"/>
      <c r="L94" s="86"/>
      <c r="M94" s="89"/>
      <c r="N94" s="85"/>
      <c r="O94" s="88"/>
      <c r="P94" s="86"/>
      <c r="Q94" s="119"/>
      <c r="R94">
        <f t="shared" si="14"/>
        <v>1</v>
      </c>
      <c r="S94">
        <f t="shared" si="15"/>
        <v>1</v>
      </c>
      <c r="T94">
        <f t="shared" si="16"/>
        <v>1</v>
      </c>
      <c r="U94">
        <f t="shared" si="17"/>
        <v>1</v>
      </c>
      <c r="V94">
        <f t="shared" si="18"/>
        <v>1</v>
      </c>
      <c r="W94">
        <f t="shared" si="19"/>
        <v>1</v>
      </c>
      <c r="X94">
        <f t="shared" si="20"/>
        <v>1</v>
      </c>
    </row>
    <row r="95" spans="1:24" ht="12.75">
      <c r="A95" s="12" t="s">
        <v>131</v>
      </c>
      <c r="B95" s="13">
        <v>1.1</v>
      </c>
      <c r="C95" s="88"/>
      <c r="D95" s="86"/>
      <c r="E95" s="89"/>
      <c r="F95" s="85"/>
      <c r="G95" s="88"/>
      <c r="H95" s="86"/>
      <c r="I95" s="89"/>
      <c r="J95" s="85"/>
      <c r="K95" s="88"/>
      <c r="L95" s="86"/>
      <c r="M95" s="89"/>
      <c r="N95" s="85"/>
      <c r="O95" s="88"/>
      <c r="P95" s="86"/>
      <c r="Q95" s="119"/>
      <c r="R95">
        <f t="shared" si="14"/>
        <v>1</v>
      </c>
      <c r="S95">
        <f t="shared" si="15"/>
        <v>1</v>
      </c>
      <c r="T95">
        <f t="shared" si="16"/>
        <v>1</v>
      </c>
      <c r="U95">
        <f t="shared" si="17"/>
        <v>1</v>
      </c>
      <c r="V95">
        <f t="shared" si="18"/>
        <v>1</v>
      </c>
      <c r="W95">
        <f t="shared" si="19"/>
        <v>1</v>
      </c>
      <c r="X95">
        <f t="shared" si="20"/>
        <v>1</v>
      </c>
    </row>
    <row r="96" spans="1:24" ht="12.75">
      <c r="A96" s="18" t="s">
        <v>132</v>
      </c>
      <c r="B96" s="13"/>
      <c r="C96" s="98"/>
      <c r="D96" s="86"/>
      <c r="E96" s="99"/>
      <c r="F96" s="85"/>
      <c r="G96" s="98"/>
      <c r="H96" s="86"/>
      <c r="I96" s="99"/>
      <c r="J96" s="85"/>
      <c r="K96" s="98"/>
      <c r="L96" s="86"/>
      <c r="M96" s="99"/>
      <c r="N96" s="85"/>
      <c r="O96" s="98"/>
      <c r="P96" s="86"/>
      <c r="Q96" s="119"/>
      <c r="R96">
        <f t="shared" si="14"/>
        <v>1</v>
      </c>
      <c r="S96">
        <f t="shared" si="15"/>
        <v>1</v>
      </c>
      <c r="T96">
        <f t="shared" si="16"/>
        <v>1</v>
      </c>
      <c r="U96">
        <f t="shared" si="17"/>
        <v>1</v>
      </c>
      <c r="V96">
        <f t="shared" si="18"/>
        <v>1</v>
      </c>
      <c r="W96">
        <f t="shared" si="19"/>
        <v>1</v>
      </c>
      <c r="X96">
        <f t="shared" si="20"/>
        <v>1</v>
      </c>
    </row>
    <row r="97" spans="1:24" ht="12.75">
      <c r="A97" s="12" t="s">
        <v>133</v>
      </c>
      <c r="B97" s="13">
        <v>0.9</v>
      </c>
      <c r="C97" s="88"/>
      <c r="D97" s="86"/>
      <c r="E97" s="89"/>
      <c r="F97" s="85"/>
      <c r="G97" s="88"/>
      <c r="H97" s="86"/>
      <c r="I97" s="89"/>
      <c r="J97" s="85"/>
      <c r="K97" s="88"/>
      <c r="L97" s="86"/>
      <c r="M97" s="89"/>
      <c r="N97" s="85"/>
      <c r="O97" s="88"/>
      <c r="P97" s="86"/>
      <c r="Q97" s="119"/>
      <c r="R97">
        <f t="shared" si="14"/>
        <v>1</v>
      </c>
      <c r="S97">
        <f t="shared" si="15"/>
        <v>1</v>
      </c>
      <c r="T97">
        <f t="shared" si="16"/>
        <v>1</v>
      </c>
      <c r="U97">
        <f t="shared" si="17"/>
        <v>1</v>
      </c>
      <c r="V97">
        <f t="shared" si="18"/>
        <v>1</v>
      </c>
      <c r="W97">
        <f t="shared" si="19"/>
        <v>1</v>
      </c>
      <c r="X97">
        <f t="shared" si="20"/>
        <v>1</v>
      </c>
    </row>
    <row r="98" spans="1:24" ht="12.75">
      <c r="A98" s="12" t="s">
        <v>156</v>
      </c>
      <c r="B98" s="13">
        <v>1</v>
      </c>
      <c r="C98" s="88"/>
      <c r="D98" s="86"/>
      <c r="E98" s="89"/>
      <c r="F98" s="85"/>
      <c r="G98" s="88"/>
      <c r="H98" s="86"/>
      <c r="I98" s="89"/>
      <c r="J98" s="85"/>
      <c r="K98" s="88"/>
      <c r="L98" s="86"/>
      <c r="M98" s="89"/>
      <c r="N98" s="85"/>
      <c r="O98" s="88"/>
      <c r="P98" s="86"/>
      <c r="Q98" s="119"/>
      <c r="R98">
        <f t="shared" si="14"/>
        <v>1</v>
      </c>
      <c r="S98">
        <f t="shared" si="15"/>
        <v>1</v>
      </c>
      <c r="T98">
        <f t="shared" si="16"/>
        <v>1</v>
      </c>
      <c r="U98">
        <f t="shared" si="17"/>
        <v>1</v>
      </c>
      <c r="V98">
        <f t="shared" si="18"/>
        <v>1</v>
      </c>
      <c r="W98">
        <f t="shared" si="19"/>
        <v>1</v>
      </c>
      <c r="X98">
        <f t="shared" si="20"/>
        <v>1</v>
      </c>
    </row>
    <row r="99" spans="1:24" ht="12.75">
      <c r="A99" s="12" t="s">
        <v>217</v>
      </c>
      <c r="B99" s="13">
        <v>1</v>
      </c>
      <c r="C99" s="88"/>
      <c r="D99" s="86"/>
      <c r="E99" s="89"/>
      <c r="F99" s="85"/>
      <c r="G99" s="88"/>
      <c r="H99" s="86"/>
      <c r="I99" s="89"/>
      <c r="J99" s="85"/>
      <c r="K99" s="88"/>
      <c r="L99" s="86"/>
      <c r="M99" s="89"/>
      <c r="N99" s="85"/>
      <c r="O99" s="88"/>
      <c r="P99" s="86"/>
      <c r="Q99" s="119"/>
      <c r="R99">
        <f t="shared" si="14"/>
        <v>1</v>
      </c>
      <c r="S99">
        <f t="shared" si="15"/>
        <v>1</v>
      </c>
      <c r="T99">
        <f t="shared" si="16"/>
        <v>1</v>
      </c>
      <c r="U99">
        <f t="shared" si="17"/>
        <v>1</v>
      </c>
      <c r="V99">
        <f t="shared" si="18"/>
        <v>1</v>
      </c>
      <c r="W99">
        <f t="shared" si="19"/>
        <v>1</v>
      </c>
      <c r="X99">
        <f t="shared" si="20"/>
        <v>1</v>
      </c>
    </row>
    <row r="100" spans="1:24" ht="12.75">
      <c r="A100" s="12" t="s">
        <v>134</v>
      </c>
      <c r="B100" s="13">
        <v>1.05</v>
      </c>
      <c r="C100" s="88"/>
      <c r="D100" s="86"/>
      <c r="E100" s="89"/>
      <c r="F100" s="85"/>
      <c r="G100" s="88"/>
      <c r="H100" s="86"/>
      <c r="I100" s="89"/>
      <c r="J100" s="85"/>
      <c r="K100" s="88"/>
      <c r="L100" s="86"/>
      <c r="M100" s="89"/>
      <c r="N100" s="85"/>
      <c r="O100" s="88"/>
      <c r="P100" s="86"/>
      <c r="Q100" s="119"/>
      <c r="R100">
        <f t="shared" si="14"/>
        <v>1</v>
      </c>
      <c r="S100">
        <f t="shared" si="15"/>
        <v>1</v>
      </c>
      <c r="T100">
        <f t="shared" si="16"/>
        <v>1</v>
      </c>
      <c r="U100">
        <f t="shared" si="17"/>
        <v>1</v>
      </c>
      <c r="V100">
        <f t="shared" si="18"/>
        <v>1</v>
      </c>
      <c r="W100">
        <f t="shared" si="19"/>
        <v>1</v>
      </c>
      <c r="X100">
        <f t="shared" si="20"/>
        <v>1</v>
      </c>
    </row>
    <row r="101" spans="1:24" ht="12.75">
      <c r="A101" s="12" t="s">
        <v>135</v>
      </c>
      <c r="B101" s="13">
        <v>1.05</v>
      </c>
      <c r="C101" s="88"/>
      <c r="D101" s="86"/>
      <c r="E101" s="89"/>
      <c r="F101" s="85"/>
      <c r="G101" s="88"/>
      <c r="H101" s="86"/>
      <c r="I101" s="89"/>
      <c r="J101" s="85"/>
      <c r="K101" s="88"/>
      <c r="L101" s="86"/>
      <c r="M101" s="89"/>
      <c r="N101" s="85"/>
      <c r="O101" s="88"/>
      <c r="P101" s="86"/>
      <c r="Q101" s="119"/>
      <c r="R101">
        <f t="shared" si="14"/>
        <v>1</v>
      </c>
      <c r="S101">
        <f t="shared" si="15"/>
        <v>1</v>
      </c>
      <c r="T101">
        <f t="shared" si="16"/>
        <v>1</v>
      </c>
      <c r="U101">
        <f t="shared" si="17"/>
        <v>1</v>
      </c>
      <c r="V101">
        <f t="shared" si="18"/>
        <v>1</v>
      </c>
      <c r="W101">
        <f t="shared" si="19"/>
        <v>1</v>
      </c>
      <c r="X101">
        <f t="shared" si="20"/>
        <v>1</v>
      </c>
    </row>
    <row r="102" spans="1:24" ht="12.75">
      <c r="A102" s="12" t="s">
        <v>136</v>
      </c>
      <c r="B102" s="13">
        <v>1.1</v>
      </c>
      <c r="C102" s="88"/>
      <c r="D102" s="86"/>
      <c r="E102" s="89"/>
      <c r="F102" s="85"/>
      <c r="G102" s="88"/>
      <c r="H102" s="86"/>
      <c r="I102" s="89"/>
      <c r="J102" s="85"/>
      <c r="K102" s="88"/>
      <c r="L102" s="86"/>
      <c r="M102" s="89"/>
      <c r="N102" s="85"/>
      <c r="O102" s="88"/>
      <c r="P102" s="86"/>
      <c r="Q102" s="119"/>
      <c r="R102">
        <f t="shared" si="14"/>
        <v>1</v>
      </c>
      <c r="S102">
        <f t="shared" si="15"/>
        <v>1</v>
      </c>
      <c r="T102">
        <f t="shared" si="16"/>
        <v>1</v>
      </c>
      <c r="U102">
        <f t="shared" si="17"/>
        <v>1</v>
      </c>
      <c r="V102">
        <f t="shared" si="18"/>
        <v>1</v>
      </c>
      <c r="W102">
        <f t="shared" si="19"/>
        <v>1</v>
      </c>
      <c r="X102">
        <f t="shared" si="20"/>
        <v>1</v>
      </c>
    </row>
    <row r="103" spans="1:24" ht="12.75">
      <c r="A103" s="18" t="s">
        <v>137</v>
      </c>
      <c r="B103" s="13"/>
      <c r="C103" s="88"/>
      <c r="D103" s="86"/>
      <c r="E103" s="89"/>
      <c r="F103" s="85"/>
      <c r="G103" s="88"/>
      <c r="H103" s="86"/>
      <c r="I103" s="89"/>
      <c r="J103" s="85"/>
      <c r="K103" s="88"/>
      <c r="L103" s="86"/>
      <c r="M103" s="89"/>
      <c r="N103" s="85"/>
      <c r="O103" s="88"/>
      <c r="P103" s="86"/>
      <c r="Q103" s="119"/>
      <c r="R103">
        <f t="shared" si="14"/>
        <v>1</v>
      </c>
      <c r="S103">
        <f t="shared" si="15"/>
        <v>1</v>
      </c>
      <c r="T103">
        <f t="shared" si="16"/>
        <v>1</v>
      </c>
      <c r="U103">
        <f t="shared" si="17"/>
        <v>1</v>
      </c>
      <c r="V103">
        <f t="shared" si="18"/>
        <v>1</v>
      </c>
      <c r="W103">
        <f t="shared" si="19"/>
        <v>1</v>
      </c>
      <c r="X103">
        <f t="shared" si="20"/>
        <v>1</v>
      </c>
    </row>
    <row r="104" spans="1:24" ht="12.75">
      <c r="A104" s="12" t="s">
        <v>138</v>
      </c>
      <c r="B104" s="13">
        <v>1</v>
      </c>
      <c r="C104" s="88"/>
      <c r="D104" s="86"/>
      <c r="E104" s="89"/>
      <c r="F104" s="85"/>
      <c r="G104" s="88"/>
      <c r="H104" s="86"/>
      <c r="I104" s="89"/>
      <c r="J104" s="85"/>
      <c r="K104" s="88"/>
      <c r="L104" s="86"/>
      <c r="M104" s="89"/>
      <c r="N104" s="85"/>
      <c r="O104" s="88"/>
      <c r="P104" s="86"/>
      <c r="Q104" s="119"/>
      <c r="R104">
        <f t="shared" si="14"/>
        <v>1</v>
      </c>
      <c r="S104">
        <f t="shared" si="15"/>
        <v>1</v>
      </c>
      <c r="T104">
        <f t="shared" si="16"/>
        <v>1</v>
      </c>
      <c r="U104">
        <f t="shared" si="17"/>
        <v>1</v>
      </c>
      <c r="V104">
        <f t="shared" si="18"/>
        <v>1</v>
      </c>
      <c r="W104">
        <f t="shared" si="19"/>
        <v>1</v>
      </c>
      <c r="X104">
        <f t="shared" si="20"/>
        <v>1</v>
      </c>
    </row>
    <row r="105" spans="1:24" ht="12.75">
      <c r="A105" s="12" t="s">
        <v>139</v>
      </c>
      <c r="B105" s="13">
        <v>1.2</v>
      </c>
      <c r="C105" s="88"/>
      <c r="D105" s="86"/>
      <c r="E105" s="89"/>
      <c r="F105" s="85"/>
      <c r="G105" s="88"/>
      <c r="H105" s="86"/>
      <c r="I105" s="89"/>
      <c r="J105" s="85"/>
      <c r="K105" s="88"/>
      <c r="L105" s="86"/>
      <c r="M105" s="89"/>
      <c r="N105" s="85"/>
      <c r="O105" s="88"/>
      <c r="P105" s="86"/>
      <c r="Q105" s="119"/>
      <c r="R105">
        <f t="shared" si="14"/>
        <v>1</v>
      </c>
      <c r="S105">
        <f t="shared" si="15"/>
        <v>1</v>
      </c>
      <c r="T105">
        <f t="shared" si="16"/>
        <v>1</v>
      </c>
      <c r="U105">
        <f t="shared" si="17"/>
        <v>1</v>
      </c>
      <c r="V105">
        <f t="shared" si="18"/>
        <v>1</v>
      </c>
      <c r="W105">
        <f t="shared" si="19"/>
        <v>1</v>
      </c>
      <c r="X105">
        <f t="shared" si="20"/>
        <v>1</v>
      </c>
    </row>
    <row r="106" spans="1:24" ht="12.75">
      <c r="A106" s="18" t="s">
        <v>140</v>
      </c>
      <c r="B106" s="13"/>
      <c r="C106" s="88"/>
      <c r="D106" s="86"/>
      <c r="E106" s="89"/>
      <c r="F106" s="85"/>
      <c r="G106" s="88"/>
      <c r="H106" s="86"/>
      <c r="I106" s="89"/>
      <c r="J106" s="85"/>
      <c r="K106" s="88"/>
      <c r="L106" s="86"/>
      <c r="M106" s="89"/>
      <c r="N106" s="85"/>
      <c r="O106" s="88"/>
      <c r="P106" s="86"/>
      <c r="Q106" s="119"/>
      <c r="R106">
        <f t="shared" si="14"/>
        <v>1</v>
      </c>
      <c r="S106">
        <f t="shared" si="15"/>
        <v>1</v>
      </c>
      <c r="T106">
        <f t="shared" si="16"/>
        <v>1</v>
      </c>
      <c r="U106">
        <f t="shared" si="17"/>
        <v>1</v>
      </c>
      <c r="V106">
        <f t="shared" si="18"/>
        <v>1</v>
      </c>
      <c r="W106">
        <f t="shared" si="19"/>
        <v>1</v>
      </c>
      <c r="X106">
        <f t="shared" si="20"/>
        <v>1</v>
      </c>
    </row>
    <row r="107" spans="1:24" ht="12.75">
      <c r="A107" s="12" t="s">
        <v>141</v>
      </c>
      <c r="B107" s="13">
        <v>1</v>
      </c>
      <c r="C107" s="88"/>
      <c r="D107" s="86"/>
      <c r="E107" s="89"/>
      <c r="F107" s="85"/>
      <c r="G107" s="88"/>
      <c r="H107" s="86"/>
      <c r="I107" s="89"/>
      <c r="J107" s="85"/>
      <c r="K107" s="88"/>
      <c r="L107" s="86"/>
      <c r="M107" s="89"/>
      <c r="N107" s="85"/>
      <c r="O107" s="88"/>
      <c r="P107" s="86"/>
      <c r="Q107" s="119"/>
      <c r="R107">
        <f t="shared" si="14"/>
        <v>1</v>
      </c>
      <c r="S107">
        <f t="shared" si="15"/>
        <v>1</v>
      </c>
      <c r="T107">
        <f t="shared" si="16"/>
        <v>1</v>
      </c>
      <c r="U107">
        <f t="shared" si="17"/>
        <v>1</v>
      </c>
      <c r="V107">
        <f t="shared" si="18"/>
        <v>1</v>
      </c>
      <c r="W107">
        <f t="shared" si="19"/>
        <v>1</v>
      </c>
      <c r="X107">
        <f t="shared" si="20"/>
        <v>1</v>
      </c>
    </row>
    <row r="108" spans="1:24" ht="12.75">
      <c r="A108" s="12" t="s">
        <v>142</v>
      </c>
      <c r="B108" s="13">
        <v>1.2</v>
      </c>
      <c r="C108" s="88"/>
      <c r="D108" s="86"/>
      <c r="E108" s="89"/>
      <c r="F108" s="85"/>
      <c r="G108" s="88"/>
      <c r="H108" s="86"/>
      <c r="I108" s="89"/>
      <c r="J108" s="85"/>
      <c r="K108" s="88"/>
      <c r="L108" s="86"/>
      <c r="M108" s="89"/>
      <c r="N108" s="85"/>
      <c r="O108" s="88"/>
      <c r="P108" s="86"/>
      <c r="Q108" s="119"/>
      <c r="R108">
        <f t="shared" si="14"/>
        <v>1</v>
      </c>
      <c r="S108">
        <f t="shared" si="15"/>
        <v>1</v>
      </c>
      <c r="T108">
        <f t="shared" si="16"/>
        <v>1</v>
      </c>
      <c r="U108">
        <f t="shared" si="17"/>
        <v>1</v>
      </c>
      <c r="V108">
        <f t="shared" si="18"/>
        <v>1</v>
      </c>
      <c r="W108">
        <f t="shared" si="19"/>
        <v>1</v>
      </c>
      <c r="X108">
        <f t="shared" si="20"/>
        <v>1</v>
      </c>
    </row>
    <row r="109" spans="1:24" ht="12.75">
      <c r="A109" s="12" t="s">
        <v>143</v>
      </c>
      <c r="B109" s="13">
        <v>1.3</v>
      </c>
      <c r="C109" s="88"/>
      <c r="D109" s="86"/>
      <c r="E109" s="89"/>
      <c r="F109" s="85"/>
      <c r="G109" s="88"/>
      <c r="H109" s="86"/>
      <c r="I109" s="89"/>
      <c r="J109" s="85"/>
      <c r="K109" s="88"/>
      <c r="L109" s="86"/>
      <c r="M109" s="89"/>
      <c r="N109" s="85"/>
      <c r="O109" s="88"/>
      <c r="P109" s="86"/>
      <c r="Q109" s="119"/>
      <c r="R109">
        <f t="shared" si="14"/>
        <v>1</v>
      </c>
      <c r="S109">
        <f t="shared" si="15"/>
        <v>1</v>
      </c>
      <c r="T109">
        <f t="shared" si="16"/>
        <v>1</v>
      </c>
      <c r="U109">
        <f t="shared" si="17"/>
        <v>1</v>
      </c>
      <c r="V109">
        <f t="shared" si="18"/>
        <v>1</v>
      </c>
      <c r="W109">
        <f t="shared" si="19"/>
        <v>1</v>
      </c>
      <c r="X109">
        <f t="shared" si="20"/>
        <v>1</v>
      </c>
    </row>
    <row r="110" spans="1:24" ht="12.75">
      <c r="A110" s="12" t="s">
        <v>144</v>
      </c>
      <c r="B110" s="13">
        <v>1.5</v>
      </c>
      <c r="C110" s="88"/>
      <c r="D110" s="86"/>
      <c r="E110" s="89"/>
      <c r="F110" s="85"/>
      <c r="G110" s="88"/>
      <c r="H110" s="86"/>
      <c r="I110" s="89"/>
      <c r="J110" s="85"/>
      <c r="K110" s="88"/>
      <c r="L110" s="86"/>
      <c r="M110" s="89"/>
      <c r="N110" s="85"/>
      <c r="O110" s="88"/>
      <c r="P110" s="86"/>
      <c r="Q110" s="119"/>
      <c r="R110">
        <f t="shared" si="14"/>
        <v>1</v>
      </c>
      <c r="S110">
        <f t="shared" si="15"/>
        <v>1</v>
      </c>
      <c r="T110">
        <f t="shared" si="16"/>
        <v>1</v>
      </c>
      <c r="U110">
        <f t="shared" si="17"/>
        <v>1</v>
      </c>
      <c r="V110">
        <f t="shared" si="18"/>
        <v>1</v>
      </c>
      <c r="W110">
        <f t="shared" si="19"/>
        <v>1</v>
      </c>
      <c r="X110">
        <f t="shared" si="20"/>
        <v>1</v>
      </c>
    </row>
    <row r="111" spans="1:24" ht="12.75">
      <c r="A111" s="18" t="s">
        <v>145</v>
      </c>
      <c r="B111" s="13"/>
      <c r="C111" s="88"/>
      <c r="D111" s="86"/>
      <c r="E111" s="89"/>
      <c r="F111" s="85"/>
      <c r="G111" s="88"/>
      <c r="H111" s="86"/>
      <c r="I111" s="89"/>
      <c r="J111" s="85"/>
      <c r="K111" s="88"/>
      <c r="L111" s="86"/>
      <c r="M111" s="89"/>
      <c r="N111" s="85"/>
      <c r="O111" s="88"/>
      <c r="P111" s="86"/>
      <c r="Q111" s="119"/>
      <c r="R111">
        <f t="shared" si="14"/>
        <v>1</v>
      </c>
      <c r="S111">
        <f t="shared" si="15"/>
        <v>1</v>
      </c>
      <c r="T111">
        <f t="shared" si="16"/>
        <v>1</v>
      </c>
      <c r="U111">
        <f t="shared" si="17"/>
        <v>1</v>
      </c>
      <c r="V111">
        <f t="shared" si="18"/>
        <v>1</v>
      </c>
      <c r="W111">
        <f t="shared" si="19"/>
        <v>1</v>
      </c>
      <c r="X111">
        <f t="shared" si="20"/>
        <v>1</v>
      </c>
    </row>
    <row r="112" spans="1:24" ht="12.75">
      <c r="A112" s="12" t="s">
        <v>146</v>
      </c>
      <c r="B112" s="13">
        <v>1</v>
      </c>
      <c r="C112" s="88"/>
      <c r="D112" s="86"/>
      <c r="E112" s="89"/>
      <c r="F112" s="85"/>
      <c r="G112" s="88"/>
      <c r="H112" s="86"/>
      <c r="I112" s="89"/>
      <c r="J112" s="85"/>
      <c r="K112" s="88"/>
      <c r="L112" s="86"/>
      <c r="M112" s="89"/>
      <c r="N112" s="85"/>
      <c r="O112" s="88"/>
      <c r="P112" s="86"/>
      <c r="Q112" s="119"/>
      <c r="R112">
        <f t="shared" si="14"/>
        <v>1</v>
      </c>
      <c r="S112">
        <f t="shared" si="15"/>
        <v>1</v>
      </c>
      <c r="T112">
        <f t="shared" si="16"/>
        <v>1</v>
      </c>
      <c r="U112">
        <f t="shared" si="17"/>
        <v>1</v>
      </c>
      <c r="V112">
        <f t="shared" si="18"/>
        <v>1</v>
      </c>
      <c r="W112">
        <f t="shared" si="19"/>
        <v>1</v>
      </c>
      <c r="X112">
        <f t="shared" si="20"/>
        <v>1</v>
      </c>
    </row>
    <row r="113" spans="1:24" ht="14.25">
      <c r="A113" s="12" t="s">
        <v>147</v>
      </c>
      <c r="B113" s="13">
        <v>0.3</v>
      </c>
      <c r="C113" s="88"/>
      <c r="D113" s="86"/>
      <c r="E113" s="89"/>
      <c r="F113" s="85"/>
      <c r="G113" s="88"/>
      <c r="H113" s="86"/>
      <c r="I113" s="89"/>
      <c r="J113" s="85"/>
      <c r="K113" s="88"/>
      <c r="L113" s="86"/>
      <c r="M113" s="89"/>
      <c r="N113" s="85"/>
      <c r="O113" s="88"/>
      <c r="P113" s="86"/>
      <c r="Q113" s="119"/>
      <c r="R113">
        <f t="shared" si="14"/>
        <v>1</v>
      </c>
      <c r="S113">
        <f t="shared" si="15"/>
        <v>1</v>
      </c>
      <c r="T113">
        <f t="shared" si="16"/>
        <v>1</v>
      </c>
      <c r="U113">
        <f t="shared" si="17"/>
        <v>1</v>
      </c>
      <c r="V113">
        <f t="shared" si="18"/>
        <v>1</v>
      </c>
      <c r="W113">
        <f t="shared" si="19"/>
        <v>1</v>
      </c>
      <c r="X113">
        <f t="shared" si="20"/>
        <v>1</v>
      </c>
    </row>
    <row r="114" spans="1:24" ht="14.25">
      <c r="A114" s="12" t="s">
        <v>148</v>
      </c>
      <c r="B114" s="13">
        <v>0.2</v>
      </c>
      <c r="C114" s="88"/>
      <c r="D114" s="86"/>
      <c r="E114" s="89"/>
      <c r="F114" s="85"/>
      <c r="G114" s="88"/>
      <c r="H114" s="86"/>
      <c r="I114" s="89"/>
      <c r="J114" s="85"/>
      <c r="K114" s="88"/>
      <c r="L114" s="86"/>
      <c r="M114" s="89"/>
      <c r="N114" s="85"/>
      <c r="O114" s="88"/>
      <c r="P114" s="86"/>
      <c r="Q114" s="119"/>
      <c r="R114">
        <f t="shared" si="14"/>
        <v>1</v>
      </c>
      <c r="S114">
        <f t="shared" si="15"/>
        <v>1</v>
      </c>
      <c r="T114">
        <f t="shared" si="16"/>
        <v>1</v>
      </c>
      <c r="U114">
        <f t="shared" si="17"/>
        <v>1</v>
      </c>
      <c r="V114">
        <f t="shared" si="18"/>
        <v>1</v>
      </c>
      <c r="W114">
        <f t="shared" si="19"/>
        <v>1</v>
      </c>
      <c r="X114">
        <f t="shared" si="20"/>
        <v>1</v>
      </c>
    </row>
    <row r="115" spans="1:24" ht="12.75">
      <c r="A115" s="12" t="s">
        <v>5</v>
      </c>
      <c r="B115" s="13" t="s">
        <v>5</v>
      </c>
      <c r="C115" s="88"/>
      <c r="D115" s="86"/>
      <c r="E115" s="89"/>
      <c r="F115" s="85"/>
      <c r="G115" s="88"/>
      <c r="H115" s="86"/>
      <c r="I115" s="89"/>
      <c r="J115" s="85"/>
      <c r="K115" s="88"/>
      <c r="L115" s="86"/>
      <c r="M115" s="89"/>
      <c r="N115" s="85"/>
      <c r="O115" s="88"/>
      <c r="P115" s="86"/>
      <c r="Q115" s="119"/>
      <c r="R115">
        <f t="shared" si="14"/>
        <v>1</v>
      </c>
      <c r="S115">
        <f t="shared" si="15"/>
        <v>1</v>
      </c>
      <c r="T115">
        <f t="shared" si="16"/>
        <v>1</v>
      </c>
      <c r="U115">
        <f t="shared" si="17"/>
        <v>1</v>
      </c>
      <c r="V115">
        <f t="shared" si="18"/>
        <v>1</v>
      </c>
      <c r="W115">
        <f t="shared" si="19"/>
        <v>1</v>
      </c>
      <c r="X115">
        <f t="shared" si="20"/>
        <v>1</v>
      </c>
    </row>
    <row r="116" spans="1:24" ht="12.75">
      <c r="A116" s="18" t="s">
        <v>149</v>
      </c>
      <c r="B116" s="13"/>
      <c r="C116" s="88"/>
      <c r="D116" s="86"/>
      <c r="E116" s="89"/>
      <c r="F116" s="85"/>
      <c r="G116" s="88"/>
      <c r="H116" s="86"/>
      <c r="I116" s="89"/>
      <c r="J116" s="85"/>
      <c r="K116" s="88"/>
      <c r="L116" s="86"/>
      <c r="M116" s="89"/>
      <c r="N116" s="85"/>
      <c r="O116" s="88"/>
      <c r="P116" s="86"/>
      <c r="Q116" s="119"/>
      <c r="R116">
        <f t="shared" si="14"/>
        <v>1</v>
      </c>
      <c r="S116">
        <f t="shared" si="15"/>
        <v>1</v>
      </c>
      <c r="T116">
        <f t="shared" si="16"/>
        <v>1</v>
      </c>
      <c r="U116">
        <f t="shared" si="17"/>
        <v>1</v>
      </c>
      <c r="V116">
        <f t="shared" si="18"/>
        <v>1</v>
      </c>
      <c r="W116">
        <f t="shared" si="19"/>
        <v>1</v>
      </c>
      <c r="X116">
        <f t="shared" si="20"/>
        <v>1</v>
      </c>
    </row>
    <row r="117" spans="1:24" ht="15" thickBot="1">
      <c r="A117" s="258" t="s">
        <v>150</v>
      </c>
      <c r="B117" s="101">
        <v>0.9</v>
      </c>
      <c r="C117" s="102"/>
      <c r="D117" s="103"/>
      <c r="E117" s="104"/>
      <c r="F117" s="21"/>
      <c r="G117" s="102"/>
      <c r="H117" s="103"/>
      <c r="I117" s="104"/>
      <c r="J117" s="21"/>
      <c r="K117" s="102"/>
      <c r="L117" s="103"/>
      <c r="M117" s="104"/>
      <c r="N117" s="21"/>
      <c r="O117" s="102"/>
      <c r="P117" s="103"/>
      <c r="Q117" s="119"/>
      <c r="R117">
        <f t="shared" si="14"/>
        <v>1</v>
      </c>
      <c r="S117">
        <f t="shared" si="15"/>
        <v>1</v>
      </c>
      <c r="T117">
        <f t="shared" si="16"/>
        <v>1</v>
      </c>
      <c r="U117">
        <f t="shared" si="17"/>
        <v>1</v>
      </c>
      <c r="V117">
        <f t="shared" si="18"/>
        <v>1</v>
      </c>
      <c r="W117">
        <f t="shared" si="19"/>
        <v>1</v>
      </c>
      <c r="X117">
        <f t="shared" si="20"/>
        <v>1</v>
      </c>
    </row>
    <row r="118" spans="1:17" ht="12.75">
      <c r="A118" s="105"/>
      <c r="B118" s="73"/>
      <c r="C118" s="106"/>
      <c r="D118" s="19"/>
      <c r="E118" s="106"/>
      <c r="F118" s="19"/>
      <c r="G118" s="106"/>
      <c r="H118" s="19"/>
      <c r="I118" s="106"/>
      <c r="J118" s="19"/>
      <c r="K118" s="106"/>
      <c r="L118" s="19"/>
      <c r="M118" s="106"/>
      <c r="N118" s="19"/>
      <c r="O118" s="106"/>
      <c r="P118" s="51"/>
      <c r="Q118" s="119"/>
    </row>
    <row r="119" spans="1:17" ht="18">
      <c r="A119" s="107" t="s">
        <v>120</v>
      </c>
      <c r="B119" s="108" t="s">
        <v>6</v>
      </c>
      <c r="C119" s="109">
        <f>PRODUCT(C71,R73:R117)</f>
        <v>0</v>
      </c>
      <c r="D119" s="19"/>
      <c r="E119" s="109">
        <f>PRODUCT(E71,S73:S117)</f>
        <v>0</v>
      </c>
      <c r="F119" s="19"/>
      <c r="G119" s="109">
        <f>PRODUCT(G71,T73:T117)</f>
        <v>0</v>
      </c>
      <c r="H119" s="19"/>
      <c r="I119" s="109">
        <f>PRODUCT(I71,U73:U117)</f>
        <v>0</v>
      </c>
      <c r="J119" s="19"/>
      <c r="K119" s="109">
        <f>PRODUCT(K71,V73:V117)</f>
        <v>0</v>
      </c>
      <c r="L119" s="19"/>
      <c r="M119" s="109">
        <f>PRODUCT(M71,W73:W117)</f>
        <v>0</v>
      </c>
      <c r="N119" s="19"/>
      <c r="O119" s="109">
        <f>PRODUCT(O71,X73:X117)</f>
        <v>0</v>
      </c>
      <c r="P119" s="143"/>
      <c r="Q119" s="119"/>
    </row>
    <row r="120" spans="1:17" ht="13.5" customHeight="1">
      <c r="A120" s="107"/>
      <c r="B120" s="108"/>
      <c r="C120" s="110" t="s">
        <v>7</v>
      </c>
      <c r="D120" s="19"/>
      <c r="E120" s="110" t="s">
        <v>7</v>
      </c>
      <c r="F120" s="19"/>
      <c r="G120" s="110" t="s">
        <v>7</v>
      </c>
      <c r="H120" s="19"/>
      <c r="I120" s="110" t="s">
        <v>7</v>
      </c>
      <c r="J120" s="19"/>
      <c r="K120" s="110" t="s">
        <v>7</v>
      </c>
      <c r="L120" s="19"/>
      <c r="M120" s="110" t="s">
        <v>7</v>
      </c>
      <c r="N120" s="19"/>
      <c r="O120" s="110" t="s">
        <v>7</v>
      </c>
      <c r="P120" s="143"/>
      <c r="Q120" s="119"/>
    </row>
    <row r="121" spans="1:17" ht="18" customHeight="1">
      <c r="A121" s="107" t="s">
        <v>207</v>
      </c>
      <c r="B121" s="108" t="s">
        <v>6</v>
      </c>
      <c r="C121" s="123">
        <f>C119</f>
        <v>0</v>
      </c>
      <c r="D121" s="19"/>
      <c r="E121" s="123">
        <f>E119</f>
        <v>0</v>
      </c>
      <c r="F121" s="19"/>
      <c r="G121" s="123">
        <f>G119</f>
        <v>0</v>
      </c>
      <c r="H121" s="19"/>
      <c r="I121" s="123">
        <f>I119</f>
        <v>0</v>
      </c>
      <c r="J121" s="19"/>
      <c r="K121" s="123">
        <f>K119</f>
        <v>0</v>
      </c>
      <c r="L121" s="19"/>
      <c r="M121" s="123">
        <f>M119</f>
        <v>0</v>
      </c>
      <c r="N121" s="19"/>
      <c r="O121" s="123">
        <f>O119</f>
        <v>0</v>
      </c>
      <c r="P121" s="143"/>
      <c r="Q121" s="119"/>
    </row>
    <row r="122" spans="1:17" ht="13.5" thickBot="1">
      <c r="A122" s="76"/>
      <c r="B122" s="77"/>
      <c r="C122" s="111" t="s">
        <v>7</v>
      </c>
      <c r="D122" s="19"/>
      <c r="E122" s="111" t="s">
        <v>7</v>
      </c>
      <c r="F122" s="19"/>
      <c r="G122" s="111" t="s">
        <v>7</v>
      </c>
      <c r="H122" s="19"/>
      <c r="I122" s="111" t="s">
        <v>7</v>
      </c>
      <c r="J122" s="19"/>
      <c r="K122" s="111" t="s">
        <v>7</v>
      </c>
      <c r="L122" s="19"/>
      <c r="M122" s="111" t="s">
        <v>7</v>
      </c>
      <c r="N122" s="19"/>
      <c r="O122" s="111" t="s">
        <v>7</v>
      </c>
      <c r="P122" s="143"/>
      <c r="Q122" s="119"/>
    </row>
    <row r="123" spans="1:17" ht="18" customHeight="1">
      <c r="A123" s="112" t="s">
        <v>122</v>
      </c>
      <c r="B123" s="108" t="s">
        <v>6</v>
      </c>
      <c r="C123" s="109">
        <f>C119*0.7</f>
        <v>0</v>
      </c>
      <c r="D123" s="19"/>
      <c r="E123" s="109">
        <f>E119*0.7</f>
        <v>0</v>
      </c>
      <c r="F123" s="19"/>
      <c r="G123" s="109">
        <f>G119*0.7</f>
        <v>0</v>
      </c>
      <c r="H123" s="19"/>
      <c r="I123" s="109">
        <f>I119*0.7</f>
        <v>0</v>
      </c>
      <c r="J123" s="19"/>
      <c r="K123" s="109">
        <f>K119*0.7</f>
        <v>0</v>
      </c>
      <c r="L123" s="19"/>
      <c r="M123" s="109">
        <f>M119*0.7</f>
        <v>0</v>
      </c>
      <c r="N123" s="19"/>
      <c r="O123" s="109">
        <f>O119*0.7</f>
        <v>0</v>
      </c>
      <c r="P123" s="143"/>
      <c r="Q123" s="119"/>
    </row>
    <row r="124" spans="1:17" ht="18" customHeight="1" thickBot="1">
      <c r="A124" s="112" t="s">
        <v>121</v>
      </c>
      <c r="B124" s="108" t="s">
        <v>6</v>
      </c>
      <c r="C124" s="124">
        <f>C119*0.5</f>
        <v>0</v>
      </c>
      <c r="D124" s="19"/>
      <c r="E124" s="124">
        <f>E119*0.5</f>
        <v>0</v>
      </c>
      <c r="F124" s="19"/>
      <c r="G124" s="124">
        <f>G119*0.5</f>
        <v>0</v>
      </c>
      <c r="H124" s="19"/>
      <c r="I124" s="124">
        <f>I119*0.5</f>
        <v>0</v>
      </c>
      <c r="J124" s="19"/>
      <c r="K124" s="124">
        <f>K119*0.5</f>
        <v>0</v>
      </c>
      <c r="L124" s="19"/>
      <c r="M124" s="124">
        <f>M119*0.5</f>
        <v>0</v>
      </c>
      <c r="N124" s="19"/>
      <c r="O124" s="124">
        <f>O119*0.5</f>
        <v>0</v>
      </c>
      <c r="P124" s="143"/>
      <c r="Q124" s="119"/>
    </row>
    <row r="125" spans="1:15" ht="12.75">
      <c r="A125" s="113"/>
      <c r="B125" s="113"/>
      <c r="C125" s="255" t="s">
        <v>53</v>
      </c>
      <c r="D125" s="253"/>
      <c r="E125" s="255" t="s">
        <v>54</v>
      </c>
      <c r="F125" s="253"/>
      <c r="G125" s="255" t="s">
        <v>54</v>
      </c>
      <c r="H125" s="253"/>
      <c r="I125" s="255" t="s">
        <v>53</v>
      </c>
      <c r="J125" s="253"/>
      <c r="K125" s="255" t="s">
        <v>54</v>
      </c>
      <c r="L125" s="253"/>
      <c r="M125" s="255" t="s">
        <v>54</v>
      </c>
      <c r="O125" s="114"/>
    </row>
    <row r="126" spans="1:7" ht="14.25">
      <c r="A126" s="115" t="s">
        <v>200</v>
      </c>
      <c r="B126" s="7"/>
      <c r="C126" s="8"/>
      <c r="D126" s="8"/>
      <c r="E126" s="8"/>
      <c r="F126" s="8"/>
      <c r="G126" s="8"/>
    </row>
    <row r="127" spans="1:7" ht="14.25">
      <c r="A127" s="115" t="s">
        <v>201</v>
      </c>
      <c r="B127" s="7"/>
      <c r="C127" s="8"/>
      <c r="D127" s="8"/>
      <c r="E127" s="8"/>
      <c r="F127" s="8"/>
      <c r="G127" s="8"/>
    </row>
    <row r="128" spans="1:7" ht="14.25">
      <c r="A128" s="115" t="s">
        <v>202</v>
      </c>
      <c r="B128" s="7"/>
      <c r="C128" s="8"/>
      <c r="D128" s="8"/>
      <c r="E128" s="8"/>
      <c r="F128" s="8"/>
      <c r="G128" s="8"/>
    </row>
    <row r="129" spans="1:7" ht="14.25">
      <c r="A129" s="115" t="s">
        <v>151</v>
      </c>
      <c r="B129" s="7"/>
      <c r="C129" s="8"/>
      <c r="D129" s="8"/>
      <c r="E129" s="8"/>
      <c r="F129" s="8"/>
      <c r="G129" s="8"/>
    </row>
    <row r="130" spans="1:7" ht="14.25">
      <c r="A130" s="115" t="s">
        <v>152</v>
      </c>
      <c r="B130" s="7"/>
      <c r="C130" s="8"/>
      <c r="D130" s="8"/>
      <c r="E130" s="8"/>
      <c r="F130" s="8"/>
      <c r="G130" s="8"/>
    </row>
    <row r="131" spans="1:7" ht="14.25">
      <c r="A131" s="115" t="s">
        <v>153</v>
      </c>
      <c r="B131" s="7"/>
      <c r="C131" s="8"/>
      <c r="D131" s="8"/>
      <c r="E131" s="8"/>
      <c r="F131" s="8"/>
      <c r="G131" s="8"/>
    </row>
    <row r="132" ht="15.75">
      <c r="A132" s="254" t="s">
        <v>212</v>
      </c>
    </row>
    <row r="133" ht="15.75">
      <c r="A133" s="254" t="s">
        <v>154</v>
      </c>
    </row>
  </sheetData>
  <sheetProtection/>
  <mergeCells count="36">
    <mergeCell ref="O5:P5"/>
    <mergeCell ref="M40:N40"/>
    <mergeCell ref="O40:P40"/>
    <mergeCell ref="O4:P4"/>
    <mergeCell ref="M5:N5"/>
    <mergeCell ref="G40:H40"/>
    <mergeCell ref="K40:L40"/>
    <mergeCell ref="A5:B5"/>
    <mergeCell ref="C5:D5"/>
    <mergeCell ref="E5:F5"/>
    <mergeCell ref="G5:H5"/>
    <mergeCell ref="A44:B44"/>
    <mergeCell ref="A46:B46"/>
    <mergeCell ref="A48:B48"/>
    <mergeCell ref="A42:B42"/>
    <mergeCell ref="C40:D40"/>
    <mergeCell ref="E40:F40"/>
    <mergeCell ref="D4:E4"/>
    <mergeCell ref="G4:H4"/>
    <mergeCell ref="I4:L4"/>
    <mergeCell ref="C6:D6"/>
    <mergeCell ref="E6:F6"/>
    <mergeCell ref="G6:H6"/>
    <mergeCell ref="I6:J6"/>
    <mergeCell ref="I5:J5"/>
    <mergeCell ref="K5:L5"/>
    <mergeCell ref="C72:H72"/>
    <mergeCell ref="I72:P72"/>
    <mergeCell ref="A9:P9"/>
    <mergeCell ref="K6:L6"/>
    <mergeCell ref="M6:N6"/>
    <mergeCell ref="O6:P6"/>
    <mergeCell ref="A50:B50"/>
    <mergeCell ref="G52:K52"/>
    <mergeCell ref="G53:K53"/>
    <mergeCell ref="I40:J40"/>
  </mergeCells>
  <printOptions/>
  <pageMargins left="0.1968503937007874" right="0.1968503937007874" top="0.3937007874015748" bottom="0.1968503937007874" header="0" footer="0.31496062992125984"/>
  <pageSetup horizontalDpi="600" verticalDpi="600" orientation="landscape" paperSize="9" scale="99" r:id="rId1"/>
  <headerFooter alignWithMargins="0">
    <oddFooter>&amp;C&amp;P&amp;R&amp;D]</oddFooter>
  </headerFooter>
  <rowBreaks count="3" manualBreakCount="3">
    <brk id="37" max="15" man="1"/>
    <brk id="69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4"/>
  <sheetViews>
    <sheetView showZeros="0" tabSelected="1" zoomScalePageLayoutView="0" workbookViewId="0" topLeftCell="A1">
      <selection activeCell="G37" sqref="G37"/>
    </sheetView>
  </sheetViews>
  <sheetFormatPr defaultColWidth="11.421875" defaultRowHeight="12.75"/>
  <cols>
    <col min="1" max="1" width="4.7109375" style="0" customWidth="1"/>
    <col min="2" max="2" width="9.00390625" style="0" customWidth="1"/>
    <col min="3" max="3" width="10.140625" style="0" customWidth="1"/>
    <col min="4" max="4" width="9.140625" style="0" customWidth="1"/>
    <col min="5" max="7" width="6.57421875" style="0" customWidth="1"/>
    <col min="8" max="15" width="5.7109375" style="0" customWidth="1"/>
    <col min="16" max="16" width="5.57421875" style="0" customWidth="1"/>
    <col min="17" max="18" width="5.7109375" style="0" customWidth="1"/>
    <col min="19" max="19" width="7.140625" style="0" customWidth="1"/>
    <col min="20" max="20" width="5.7109375" style="0" customWidth="1"/>
    <col min="21" max="29" width="5.7109375" style="0" hidden="1" customWidth="1"/>
  </cols>
  <sheetData>
    <row r="1" spans="1:16" ht="20.25" customHeight="1">
      <c r="A1" s="1" t="s">
        <v>157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 customHeight="1">
      <c r="A2" s="1" t="s">
        <v>213</v>
      </c>
      <c r="C2" s="2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</row>
    <row r="3" spans="3:16" ht="13.5" thickBot="1">
      <c r="C3" s="2"/>
      <c r="D3" s="24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0" ht="15.75" thickBot="1">
      <c r="A4" s="314" t="s">
        <v>158</v>
      </c>
      <c r="B4" s="315"/>
      <c r="C4" s="316"/>
      <c r="D4" s="260"/>
      <c r="E4" s="250" t="s">
        <v>81</v>
      </c>
      <c r="F4" s="317"/>
      <c r="G4" s="317"/>
      <c r="H4" s="249" t="s">
        <v>159</v>
      </c>
      <c r="I4" s="318"/>
      <c r="J4" s="318"/>
      <c r="K4" s="319" t="s">
        <v>160</v>
      </c>
      <c r="L4" s="319"/>
      <c r="M4" s="319"/>
      <c r="N4" s="319"/>
      <c r="O4" s="319"/>
      <c r="P4" s="259">
        <f>'Etable 1 exist'!$M$4</f>
        <v>0</v>
      </c>
      <c r="Q4" s="272" t="s">
        <v>161</v>
      </c>
      <c r="R4" s="273"/>
      <c r="S4" s="313"/>
      <c r="T4" s="313"/>
    </row>
    <row r="5" ht="13.5" thickBot="1"/>
    <row r="6" spans="2:20" ht="12.75">
      <c r="B6" s="125" t="s">
        <v>162</v>
      </c>
      <c r="C6" s="126" t="s">
        <v>163</v>
      </c>
      <c r="D6" s="302" t="s">
        <v>173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303"/>
    </row>
    <row r="7" spans="2:20" ht="15.75" thickBot="1">
      <c r="B7" s="127"/>
      <c r="C7" s="128" t="s">
        <v>164</v>
      </c>
      <c r="D7" s="297" t="s">
        <v>8</v>
      </c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9"/>
    </row>
    <row r="8" spans="2:20" ht="14.25">
      <c r="B8" s="127"/>
      <c r="C8" s="128" t="s">
        <v>6</v>
      </c>
      <c r="D8" s="53" t="s">
        <v>165</v>
      </c>
      <c r="E8" s="129"/>
      <c r="F8" s="130"/>
      <c r="G8" s="302" t="s">
        <v>174</v>
      </c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303"/>
    </row>
    <row r="9" spans="2:20" ht="12.75">
      <c r="B9" s="127"/>
      <c r="C9" s="131"/>
      <c r="D9" s="132" t="s">
        <v>166</v>
      </c>
      <c r="E9" s="133"/>
      <c r="F9" s="134"/>
      <c r="G9" s="127"/>
      <c r="H9" s="135"/>
      <c r="I9" s="135"/>
      <c r="J9" s="135"/>
      <c r="K9" s="135"/>
      <c r="L9" s="135"/>
      <c r="M9" s="113"/>
      <c r="N9" s="113"/>
      <c r="O9" s="113"/>
      <c r="P9" s="113"/>
      <c r="Q9" s="113"/>
      <c r="R9" s="113"/>
      <c r="S9" s="113"/>
      <c r="T9" s="136"/>
    </row>
    <row r="10" spans="2:20" ht="13.5" thickBot="1">
      <c r="B10" s="127"/>
      <c r="C10" s="131"/>
      <c r="D10" s="137" t="s">
        <v>167</v>
      </c>
      <c r="E10" s="137"/>
      <c r="F10" s="138"/>
      <c r="G10" s="139">
        <v>1</v>
      </c>
      <c r="H10" s="140"/>
      <c r="I10" s="140">
        <v>2</v>
      </c>
      <c r="J10" s="140"/>
      <c r="K10" s="140">
        <v>3</v>
      </c>
      <c r="L10" s="140"/>
      <c r="M10" s="140">
        <v>4</v>
      </c>
      <c r="N10" s="140"/>
      <c r="O10" s="141">
        <v>5</v>
      </c>
      <c r="P10" s="141"/>
      <c r="Q10" s="141">
        <v>6</v>
      </c>
      <c r="R10" s="141"/>
      <c r="S10" s="141">
        <v>7</v>
      </c>
      <c r="T10" s="142"/>
    </row>
    <row r="11" spans="2:20" ht="15.75">
      <c r="B11" s="143">
        <v>1</v>
      </c>
      <c r="C11" s="144">
        <f>'Etable 1 exist'!C119</f>
        <v>0</v>
      </c>
      <c r="D11" s="32" t="s">
        <v>9</v>
      </c>
      <c r="E11" s="145">
        <f aca="true" t="shared" si="0" ref="E11:E17">IF(C11=0,0,EXP((C11+40)/43))</f>
        <v>0</v>
      </c>
      <c r="F11" s="146"/>
      <c r="G11" s="147"/>
      <c r="H11" s="148"/>
      <c r="I11" s="149" t="s">
        <v>10</v>
      </c>
      <c r="J11" s="150">
        <f>IF(OR(C12=0,E19=0),0,EXP((C12+40-E19)/43))</f>
        <v>0</v>
      </c>
      <c r="K11" s="151" t="s">
        <v>11</v>
      </c>
      <c r="L11" s="152">
        <f>IF(OR(C13=0,F19=0),0,EXP((C13+40-F19)/43))</f>
        <v>0</v>
      </c>
      <c r="M11" s="153" t="s">
        <v>12</v>
      </c>
      <c r="N11" s="150">
        <f>IF(OR(C14=0,G19=0),0,EXP((C14+40-G19)/43))</f>
        <v>0</v>
      </c>
      <c r="O11" s="154" t="s">
        <v>13</v>
      </c>
      <c r="P11" s="152">
        <f>IF(OR(C15=0,H19=0),0,EXP((C15+40-H19)/43))</f>
        <v>0</v>
      </c>
      <c r="Q11" s="149" t="s">
        <v>14</v>
      </c>
      <c r="R11" s="152">
        <f>IF(OR(C16=0,I19=0),0,EXP((C16+40-I19)/43))</f>
        <v>0</v>
      </c>
      <c r="S11" s="149" t="s">
        <v>15</v>
      </c>
      <c r="T11" s="155">
        <f>IF(OR(C17=0,J19=0),0,EXP((C17+40-J19)/43))</f>
        <v>0</v>
      </c>
    </row>
    <row r="12" spans="2:20" ht="15.75">
      <c r="B12" s="143">
        <v>2</v>
      </c>
      <c r="C12" s="144">
        <f>'Etable 1 exist'!E119</f>
        <v>0</v>
      </c>
      <c r="D12" s="12"/>
      <c r="E12" s="156">
        <f t="shared" si="0"/>
        <v>0</v>
      </c>
      <c r="F12" s="157"/>
      <c r="G12" s="158" t="s">
        <v>16</v>
      </c>
      <c r="H12" s="159">
        <f>IF(OR(C11=0,E19=0),0,EXP((C11+40-E19)/43))</f>
        <v>0</v>
      </c>
      <c r="I12" s="160"/>
      <c r="J12" s="160"/>
      <c r="K12" s="161" t="s">
        <v>17</v>
      </c>
      <c r="L12" s="159">
        <f>IF(OR(C13=0,F20=0),0,EXP((C13+40-F20)/43))</f>
        <v>0</v>
      </c>
      <c r="M12" s="162" t="s">
        <v>18</v>
      </c>
      <c r="N12" s="163">
        <f>IF(OR(C14=0,G20=0),0,EXP((C14+40-G20)/43))</f>
        <v>0</v>
      </c>
      <c r="O12" s="161" t="s">
        <v>19</v>
      </c>
      <c r="P12" s="159">
        <f>IF(OR(C15=0,H20=0),0,EXP((C15+40-H20)/43))</f>
        <v>0</v>
      </c>
      <c r="Q12" s="92" t="s">
        <v>20</v>
      </c>
      <c r="R12" s="164">
        <f>IF(OR(C16=0,I20=0),0,EXP((C16+40-I20)/43))</f>
        <v>0</v>
      </c>
      <c r="S12" s="162" t="s">
        <v>21</v>
      </c>
      <c r="T12" s="165">
        <f>IF(OR(C17=0,J20=0),0,EXP((C17+40-J20)/43))</f>
        <v>0</v>
      </c>
    </row>
    <row r="13" spans="2:20" ht="15.75">
      <c r="B13" s="143">
        <v>3</v>
      </c>
      <c r="C13" s="144">
        <f>'Etable 1 exist'!G119</f>
        <v>0</v>
      </c>
      <c r="D13" s="12"/>
      <c r="E13" s="156">
        <f t="shared" si="0"/>
        <v>0</v>
      </c>
      <c r="F13" s="157"/>
      <c r="G13" s="127" t="s">
        <v>22</v>
      </c>
      <c r="H13" s="166">
        <f>IF(OR(C11=0,F19=0),0,EXP((C11+40-F19)/43))</f>
        <v>0</v>
      </c>
      <c r="I13" s="167" t="s">
        <v>23</v>
      </c>
      <c r="J13" s="168">
        <f>IF(OR(C12=0,F20=0),0,EXP((C12+40-F20)/43))</f>
        <v>0</v>
      </c>
      <c r="K13" s="169"/>
      <c r="L13" s="170"/>
      <c r="M13" s="113" t="s">
        <v>24</v>
      </c>
      <c r="N13" s="166">
        <f>IF(OR(C14=0,G21=0),0,EXP((C14+40-G21)/43))</f>
        <v>0</v>
      </c>
      <c r="O13" s="161" t="s">
        <v>25</v>
      </c>
      <c r="P13" s="168">
        <f>IF(OR(C15=0,H21=0),0,EXP((C15+40-H21)/43))</f>
        <v>0</v>
      </c>
      <c r="Q13" s="161" t="s">
        <v>26</v>
      </c>
      <c r="R13" s="159">
        <f>IF(OR(C16=0,I21=0),0,EXP((C16+40-I21)/43))</f>
        <v>0</v>
      </c>
      <c r="S13" s="162" t="s">
        <v>27</v>
      </c>
      <c r="T13" s="171">
        <f>IF(OR(C17=0,J21=0),0,EXP((C17+40-J21)/43))</f>
        <v>0</v>
      </c>
    </row>
    <row r="14" spans="2:20" ht="15.75">
      <c r="B14" s="143">
        <v>4</v>
      </c>
      <c r="C14" s="144">
        <f>'Etable 1 exist'!I119</f>
        <v>0</v>
      </c>
      <c r="D14" s="172"/>
      <c r="E14" s="156">
        <f t="shared" si="0"/>
        <v>0</v>
      </c>
      <c r="F14" s="173"/>
      <c r="G14" s="172" t="s">
        <v>28</v>
      </c>
      <c r="H14" s="174">
        <f>IF(OR(C11=0,G19=0),0,EXP((C11+40-G19)/43))</f>
        <v>0</v>
      </c>
      <c r="I14" s="175" t="s">
        <v>29</v>
      </c>
      <c r="J14" s="164">
        <f>IF(OR(C12=0,G20=0),0,EXP((C12+40-G20)/43))</f>
        <v>0</v>
      </c>
      <c r="K14" s="92" t="s">
        <v>30</v>
      </c>
      <c r="L14" s="164">
        <f>IF(OR(C13=0,G21=0),0,EXP((C13+40-G21)/43))</f>
        <v>0</v>
      </c>
      <c r="M14" s="176"/>
      <c r="N14" s="177"/>
      <c r="O14" s="161" t="s">
        <v>31</v>
      </c>
      <c r="P14" s="164">
        <f>IF(OR(C15=0,H22=0),0,EXP((C15+40-H22)/43))</f>
        <v>0</v>
      </c>
      <c r="Q14" s="162" t="s">
        <v>32</v>
      </c>
      <c r="R14" s="164">
        <f>IF(OR(C16=0,I22=0),0,EXP((C16+40-I22)/43))</f>
        <v>0</v>
      </c>
      <c r="S14" s="162" t="s">
        <v>33</v>
      </c>
      <c r="T14" s="178">
        <f>IF(OR(C17=0,J22=0),0,EXP((C17+40-J22)/43))</f>
        <v>0</v>
      </c>
    </row>
    <row r="15" spans="2:20" ht="15.75">
      <c r="B15" s="143">
        <v>5</v>
      </c>
      <c r="C15" s="179">
        <f>'Etable 1 exist'!K119</f>
        <v>0</v>
      </c>
      <c r="D15" s="180"/>
      <c r="E15" s="156">
        <f t="shared" si="0"/>
        <v>0</v>
      </c>
      <c r="F15" s="181"/>
      <c r="G15" s="172" t="s">
        <v>34</v>
      </c>
      <c r="H15" s="174">
        <f>IF(OR(C11=0,H19=0),0,EXP((C11+40-H19)/43))</f>
        <v>0</v>
      </c>
      <c r="I15" s="92" t="s">
        <v>35</v>
      </c>
      <c r="J15" s="164">
        <f>IF(OR(C12=0,H20=0),0,EXP((C12+40-H20)/43))</f>
        <v>0</v>
      </c>
      <c r="K15" s="92" t="s">
        <v>36</v>
      </c>
      <c r="L15" s="164">
        <f>IF(OR(C13=0,H21=0),0,EXP((C13+40-H21)/43))</f>
        <v>0</v>
      </c>
      <c r="M15" s="182" t="s">
        <v>37</v>
      </c>
      <c r="N15" s="164">
        <f>IF(OR(C14=0,H22=0),0,EXP((C14+40-H22)/43))</f>
        <v>0</v>
      </c>
      <c r="O15" s="183"/>
      <c r="P15" s="184"/>
      <c r="Q15" s="92" t="s">
        <v>38</v>
      </c>
      <c r="R15" s="164">
        <f>IF(OR(C16=0,I23=0),0,EXP((C16+40-I23)/43))</f>
        <v>0</v>
      </c>
      <c r="S15" s="182" t="s">
        <v>39</v>
      </c>
      <c r="T15" s="178">
        <f>IF(OR(C17=0,J23=0),0,EXP((C17+40-J23)/43))</f>
        <v>0</v>
      </c>
    </row>
    <row r="16" spans="2:20" ht="15.75">
      <c r="B16" s="143">
        <v>6</v>
      </c>
      <c r="C16" s="185">
        <f>'Etable 1 exist'!M119</f>
        <v>0</v>
      </c>
      <c r="D16" s="186"/>
      <c r="E16" s="156">
        <f t="shared" si="0"/>
        <v>0</v>
      </c>
      <c r="F16" s="187"/>
      <c r="G16" s="188" t="s">
        <v>40</v>
      </c>
      <c r="H16" s="174">
        <f>IF(OR(C11=0,I19=0),0,EXP((C11+40-I19)/43))</f>
        <v>0</v>
      </c>
      <c r="I16" s="161" t="s">
        <v>41</v>
      </c>
      <c r="J16" s="164">
        <f>IF(OR(C12=0,I20=0),0,EXP((C12+40-I20)/43))</f>
        <v>0</v>
      </c>
      <c r="K16" s="92" t="s">
        <v>42</v>
      </c>
      <c r="L16" s="164">
        <f>IF(OR(C13=0,I21=0),0,EXP((C13+40-I21)/43))</f>
        <v>0</v>
      </c>
      <c r="M16" s="182" t="s">
        <v>43</v>
      </c>
      <c r="N16" s="164">
        <f>IF(OR(C14=0,I22=0),0,EXP((C14+40-I22)/43))</f>
        <v>0</v>
      </c>
      <c r="O16" s="92" t="s">
        <v>44</v>
      </c>
      <c r="P16" s="164">
        <f>IF(OR(C15=0,I23=0),0,EXP((C15+40-I23)/43))</f>
        <v>0</v>
      </c>
      <c r="Q16" s="183"/>
      <c r="R16" s="184"/>
      <c r="S16" s="182" t="s">
        <v>45</v>
      </c>
      <c r="T16" s="178">
        <f>IF(OR(C17=0,J24=0),0,EXP((C17+40-J24)/43))</f>
        <v>0</v>
      </c>
    </row>
    <row r="17" spans="2:20" ht="16.5" thickBot="1">
      <c r="B17" s="189">
        <v>7</v>
      </c>
      <c r="C17" s="190">
        <f>'Etable 1 exist'!O119</f>
        <v>0</v>
      </c>
      <c r="D17" s="100"/>
      <c r="E17" s="191">
        <f t="shared" si="0"/>
        <v>0</v>
      </c>
      <c r="F17" s="192"/>
      <c r="G17" s="76" t="s">
        <v>46</v>
      </c>
      <c r="H17" s="193">
        <f>IF(OR(C11=0,J19=0),0,EXP((C11+40-J19)/43))</f>
        <v>0</v>
      </c>
      <c r="I17" s="194" t="s">
        <v>47</v>
      </c>
      <c r="J17" s="195">
        <f>IF(OR(C12=0,J20=0),0,EXP((C12+40-J20)/43))</f>
        <v>0</v>
      </c>
      <c r="K17" s="194" t="s">
        <v>48</v>
      </c>
      <c r="L17" s="195">
        <f>IF(OR(C13=0,J21=0),0,EXP((C13+40-J21)/43))</f>
        <v>0</v>
      </c>
      <c r="M17" s="77" t="s">
        <v>49</v>
      </c>
      <c r="N17" s="195">
        <f>IF(OR(C14=0,J22=0),0,EXP((C14+40-J22)/43))</f>
        <v>0</v>
      </c>
      <c r="O17" s="194" t="s">
        <v>50</v>
      </c>
      <c r="P17" s="195">
        <f>IF(OR(C15=0,J23=0),0,EXP((C15+40-J23)/43))</f>
        <v>0</v>
      </c>
      <c r="Q17" s="194" t="s">
        <v>51</v>
      </c>
      <c r="R17" s="195">
        <f>IF(OR(C16=0,J24=0),0,EXP((C16+40-J24)/43))</f>
        <v>0</v>
      </c>
      <c r="S17" s="196"/>
      <c r="T17" s="197"/>
    </row>
    <row r="18" spans="2:10" ht="12.75">
      <c r="B18" s="2"/>
      <c r="D18" s="198"/>
      <c r="E18" s="199">
        <v>2</v>
      </c>
      <c r="F18" s="199">
        <v>3</v>
      </c>
      <c r="G18" s="200">
        <v>4</v>
      </c>
      <c r="H18" s="201">
        <v>5</v>
      </c>
      <c r="I18" s="201">
        <v>6</v>
      </c>
      <c r="J18" s="202">
        <v>7</v>
      </c>
    </row>
    <row r="19" spans="2:29" ht="12.75">
      <c r="B19" s="304" t="s">
        <v>168</v>
      </c>
      <c r="C19" s="305"/>
      <c r="D19" s="203">
        <v>1</v>
      </c>
      <c r="E19" s="246">
        <v>50</v>
      </c>
      <c r="F19" s="246"/>
      <c r="G19" s="246"/>
      <c r="H19" s="246"/>
      <c r="I19" s="246"/>
      <c r="J19" s="247"/>
      <c r="U19" s="238">
        <f aca="true" t="shared" si="1" ref="U19:U24">IF(E12&gt;=1,1,0)</f>
        <v>0</v>
      </c>
      <c r="V19" s="238">
        <f aca="true" t="shared" si="2" ref="V19:V24">IF(C12&gt;=1,1,0)</f>
        <v>0</v>
      </c>
      <c r="W19">
        <f>IF(E19&gt;=1,1,0)</f>
        <v>1</v>
      </c>
      <c r="Y19" s="116"/>
      <c r="Z19" s="116"/>
      <c r="AA19" s="116"/>
      <c r="AC19" s="238">
        <f aca="true" t="shared" si="3" ref="AC19:AC24">SUM(U19:AB19)</f>
        <v>1</v>
      </c>
    </row>
    <row r="20" spans="2:29" ht="12.75" customHeight="1">
      <c r="B20" s="304" t="s">
        <v>169</v>
      </c>
      <c r="C20" s="305"/>
      <c r="D20" s="203">
        <v>2</v>
      </c>
      <c r="E20" s="204">
        <v>0</v>
      </c>
      <c r="F20" s="246"/>
      <c r="G20" s="246"/>
      <c r="H20" s="246"/>
      <c r="I20" s="246"/>
      <c r="J20" s="247"/>
      <c r="K20" s="300"/>
      <c r="L20" s="301"/>
      <c r="M20" s="301"/>
      <c r="N20" s="301"/>
      <c r="O20" s="301"/>
      <c r="P20" s="301"/>
      <c r="Q20" s="301"/>
      <c r="U20" s="238">
        <f t="shared" si="1"/>
        <v>0</v>
      </c>
      <c r="V20" s="238">
        <f t="shared" si="2"/>
        <v>0</v>
      </c>
      <c r="W20">
        <f>IF(F19&gt;=1,1,0)</f>
        <v>0</v>
      </c>
      <c r="X20">
        <f>IF(F20&gt;=1,1,0)</f>
        <v>0</v>
      </c>
      <c r="Y20" s="116"/>
      <c r="Z20" s="116"/>
      <c r="AA20" s="116"/>
      <c r="AC20" s="238">
        <f t="shared" si="3"/>
        <v>0</v>
      </c>
    </row>
    <row r="21" spans="2:29" ht="12.75">
      <c r="B21" s="304"/>
      <c r="C21" s="305"/>
      <c r="D21" s="203">
        <v>3</v>
      </c>
      <c r="E21" s="204">
        <v>0</v>
      </c>
      <c r="F21" s="204">
        <v>0</v>
      </c>
      <c r="G21" s="246"/>
      <c r="H21" s="246"/>
      <c r="I21" s="246"/>
      <c r="J21" s="247"/>
      <c r="K21" s="300"/>
      <c r="L21" s="301"/>
      <c r="M21" s="301"/>
      <c r="N21" s="301"/>
      <c r="O21" s="301"/>
      <c r="P21" s="301"/>
      <c r="Q21" s="301"/>
      <c r="R21" s="205"/>
      <c r="S21" s="205"/>
      <c r="T21" s="205"/>
      <c r="U21" s="238">
        <f t="shared" si="1"/>
        <v>0</v>
      </c>
      <c r="V21" s="238">
        <f t="shared" si="2"/>
        <v>0</v>
      </c>
      <c r="W21">
        <f>IF(G19&gt;=1,1,0)</f>
        <v>0</v>
      </c>
      <c r="X21">
        <f>IF(G20&gt;=1,1,0)</f>
        <v>0</v>
      </c>
      <c r="Y21">
        <f>IF(G21&gt;=1,1,0)</f>
        <v>0</v>
      </c>
      <c r="Z21" s="116"/>
      <c r="AA21" s="116"/>
      <c r="AC21" s="238">
        <f t="shared" si="3"/>
        <v>0</v>
      </c>
    </row>
    <row r="22" spans="2:29" ht="12.75">
      <c r="B22" s="304"/>
      <c r="C22" s="305"/>
      <c r="D22" s="203">
        <v>4</v>
      </c>
      <c r="E22" s="204"/>
      <c r="F22" s="204"/>
      <c r="G22" s="206"/>
      <c r="H22" s="246"/>
      <c r="I22" s="246"/>
      <c r="J22" s="247"/>
      <c r="K22" s="207"/>
      <c r="L22" s="116"/>
      <c r="M22" s="116"/>
      <c r="N22" s="116"/>
      <c r="O22" s="116"/>
      <c r="P22" s="116"/>
      <c r="Q22" s="116"/>
      <c r="R22" s="116"/>
      <c r="S22" s="116"/>
      <c r="T22" s="116"/>
      <c r="U22" s="238">
        <f t="shared" si="1"/>
        <v>0</v>
      </c>
      <c r="V22" s="238">
        <f t="shared" si="2"/>
        <v>0</v>
      </c>
      <c r="W22">
        <f>IF(H19&gt;=1,1,0)</f>
        <v>0</v>
      </c>
      <c r="X22">
        <f>IF(H20&gt;=1,1,0)</f>
        <v>0</v>
      </c>
      <c r="Y22">
        <f>IF(H21&gt;=1,1,0)</f>
        <v>0</v>
      </c>
      <c r="Z22">
        <f>IF(H22&gt;=1,1,0)</f>
        <v>0</v>
      </c>
      <c r="AA22" s="116"/>
      <c r="AC22" s="238">
        <f t="shared" si="3"/>
        <v>0</v>
      </c>
    </row>
    <row r="23" spans="2:29" ht="12.75">
      <c r="B23" s="304"/>
      <c r="C23" s="299"/>
      <c r="D23" s="203">
        <v>5</v>
      </c>
      <c r="E23" s="204"/>
      <c r="F23" s="204"/>
      <c r="G23" s="206"/>
      <c r="H23" s="208"/>
      <c r="I23" s="246"/>
      <c r="J23" s="247"/>
      <c r="U23" s="238">
        <f t="shared" si="1"/>
        <v>0</v>
      </c>
      <c r="V23" s="238">
        <f t="shared" si="2"/>
        <v>0</v>
      </c>
      <c r="W23">
        <f>IF(I19&gt;=1,1,0)</f>
        <v>0</v>
      </c>
      <c r="X23">
        <f>IF(I20&gt;=1,1,0)</f>
        <v>0</v>
      </c>
      <c r="Y23">
        <f>IF(I21&gt;=1,1,0)</f>
        <v>0</v>
      </c>
      <c r="Z23">
        <f>IF(I22&gt;=1,1,0)</f>
        <v>0</v>
      </c>
      <c r="AA23">
        <f>IF(I23&gt;=1,1,0)</f>
        <v>0</v>
      </c>
      <c r="AC23" s="238">
        <f t="shared" si="3"/>
        <v>0</v>
      </c>
    </row>
    <row r="24" spans="2:29" ht="13.5" thickBot="1">
      <c r="B24" s="209"/>
      <c r="C24" s="117"/>
      <c r="D24" s="210">
        <v>6</v>
      </c>
      <c r="E24" s="211"/>
      <c r="F24" s="211"/>
      <c r="G24" s="212"/>
      <c r="H24" s="213"/>
      <c r="I24" s="213"/>
      <c r="J24" s="248"/>
      <c r="U24" s="238">
        <f t="shared" si="1"/>
        <v>0</v>
      </c>
      <c r="V24" s="238">
        <f t="shared" si="2"/>
        <v>0</v>
      </c>
      <c r="W24">
        <f>IF(J19&gt;=1,1,0)</f>
        <v>0</v>
      </c>
      <c r="X24">
        <f>IF(J20&gt;=1,1,0)</f>
        <v>0</v>
      </c>
      <c r="Y24">
        <f>IF(J21&gt;=1,1,0)</f>
        <v>0</v>
      </c>
      <c r="Z24">
        <f>IF(J22&gt;=1,1,0)</f>
        <v>0</v>
      </c>
      <c r="AA24">
        <f>IF(J23&gt;=1,1,0)</f>
        <v>0</v>
      </c>
      <c r="AB24">
        <f>IF(J24&gt;=1,1,0)</f>
        <v>0</v>
      </c>
      <c r="AC24" s="238">
        <f t="shared" si="3"/>
        <v>0</v>
      </c>
    </row>
    <row r="25" spans="2:17" ht="15.75" thickBot="1">
      <c r="B25" s="261" t="s">
        <v>170</v>
      </c>
      <c r="C25" s="214" t="s">
        <v>171</v>
      </c>
      <c r="D25" s="215"/>
      <c r="E25" s="306" t="s">
        <v>172</v>
      </c>
      <c r="F25" s="306"/>
      <c r="G25" s="306"/>
      <c r="H25" s="306"/>
      <c r="I25" s="307"/>
      <c r="J25" s="307"/>
      <c r="K25" s="307"/>
      <c r="L25" s="307"/>
      <c r="M25" s="307"/>
      <c r="N25" s="308" t="s">
        <v>203</v>
      </c>
      <c r="O25" s="309"/>
      <c r="P25" s="309"/>
      <c r="Q25" s="310"/>
    </row>
    <row r="26" spans="2:17" ht="13.5" thickBot="1">
      <c r="B26" s="216">
        <v>1</v>
      </c>
      <c r="C26" s="217">
        <f>IF(E11=0,0,SUM(E11,J11,L11,N11,P11,R11,T11))</f>
        <v>0</v>
      </c>
      <c r="D26" s="130"/>
      <c r="E26" s="218">
        <f aca="true" t="shared" si="4" ref="E26:E32">IF(C26=0,0,43*LN(C26)-40)</f>
        <v>0</v>
      </c>
      <c r="F26" s="113"/>
      <c r="G26" s="219" t="s">
        <v>3</v>
      </c>
      <c r="H26" s="219"/>
      <c r="I26" s="220">
        <f aca="true" t="shared" si="5" ref="I26:I32">E26</f>
        <v>0</v>
      </c>
      <c r="J26" s="221"/>
      <c r="K26" s="222">
        <f aca="true" t="shared" si="6" ref="K26:K32">E26*0.7</f>
        <v>0</v>
      </c>
      <c r="L26" s="221"/>
      <c r="M26" s="223">
        <f aca="true" t="shared" si="7" ref="M26:M32">E26*0.5</f>
        <v>0</v>
      </c>
      <c r="N26" s="294" t="str">
        <f>'Etable 1 exist'!C5</f>
        <v>a</v>
      </c>
      <c r="O26" s="311"/>
      <c r="P26" s="311"/>
      <c r="Q26" s="312"/>
    </row>
    <row r="27" spans="2:20" ht="13.5" thickBot="1">
      <c r="B27" s="106">
        <v>2</v>
      </c>
      <c r="C27" s="224">
        <f>IF(E12=0,0,SUM(E12,H12,L12,N12,P12,R12,T12))</f>
        <v>0</v>
      </c>
      <c r="D27" s="134"/>
      <c r="E27" s="225">
        <f t="shared" si="4"/>
        <v>0</v>
      </c>
      <c r="F27" s="239" t="str">
        <f>IF(AC19=3,0,IF(AC19=0,0,"Fehler"))</f>
        <v>Fehler</v>
      </c>
      <c r="G27" s="113"/>
      <c r="H27" s="113"/>
      <c r="I27" s="226">
        <f t="shared" si="5"/>
        <v>0</v>
      </c>
      <c r="J27" s="227"/>
      <c r="K27" s="228">
        <f t="shared" si="6"/>
        <v>0</v>
      </c>
      <c r="L27" s="227"/>
      <c r="M27" s="229">
        <f t="shared" si="7"/>
        <v>0</v>
      </c>
      <c r="N27" s="294" t="str">
        <f>'Etable 1 exist'!E5</f>
        <v>b</v>
      </c>
      <c r="O27" s="295"/>
      <c r="P27" s="295"/>
      <c r="Q27" s="296"/>
      <c r="R27" s="230"/>
      <c r="S27" s="121"/>
      <c r="T27" s="230"/>
    </row>
    <row r="28" spans="2:18" ht="13.5" thickBot="1">
      <c r="B28" s="106">
        <v>3</v>
      </c>
      <c r="C28" s="224">
        <f>IF(E13=0,0,SUM(E13,H13,J13,N13,P13,R13,T13))</f>
        <v>0</v>
      </c>
      <c r="D28" s="134"/>
      <c r="E28" s="225">
        <f t="shared" si="4"/>
        <v>0</v>
      </c>
      <c r="F28" s="239">
        <f>IF(AC20=4,0,IF(AC20=0,0,"Fehler"))</f>
        <v>0</v>
      </c>
      <c r="G28" s="113"/>
      <c r="H28" s="113"/>
      <c r="I28" s="226">
        <f t="shared" si="5"/>
        <v>0</v>
      </c>
      <c r="J28" s="227"/>
      <c r="K28" s="228">
        <f t="shared" si="6"/>
        <v>0</v>
      </c>
      <c r="L28" s="227"/>
      <c r="M28" s="229">
        <f t="shared" si="7"/>
        <v>0</v>
      </c>
      <c r="N28" s="294" t="str">
        <f>'Etable 1 exist'!G5</f>
        <v>c</v>
      </c>
      <c r="O28" s="295"/>
      <c r="P28" s="295"/>
      <c r="Q28" s="296"/>
      <c r="R28" s="230"/>
    </row>
    <row r="29" spans="2:18" ht="13.5" thickBot="1">
      <c r="B29" s="106">
        <v>4</v>
      </c>
      <c r="C29" s="224">
        <f>IF(E14=0,0,SUM(E14,H14,J14,L14,P14,R14,T14))</f>
        <v>0</v>
      </c>
      <c r="D29" s="134"/>
      <c r="E29" s="225">
        <f t="shared" si="4"/>
        <v>0</v>
      </c>
      <c r="F29" s="239">
        <f>IF(AC21=5,0,IF(AC21=0,0,"Fehler"))</f>
        <v>0</v>
      </c>
      <c r="G29" s="113"/>
      <c r="H29" s="113"/>
      <c r="I29" s="226">
        <f t="shared" si="5"/>
        <v>0</v>
      </c>
      <c r="J29" s="227"/>
      <c r="K29" s="228">
        <f t="shared" si="6"/>
        <v>0</v>
      </c>
      <c r="L29" s="227"/>
      <c r="M29" s="229">
        <f t="shared" si="7"/>
        <v>0</v>
      </c>
      <c r="N29" s="294" t="str">
        <f>'Etable 1 exist'!I5</f>
        <v>d</v>
      </c>
      <c r="O29" s="295"/>
      <c r="P29" s="295"/>
      <c r="Q29" s="296"/>
      <c r="R29" s="230"/>
    </row>
    <row r="30" spans="2:18" ht="13.5" thickBot="1">
      <c r="B30" s="106">
        <v>5</v>
      </c>
      <c r="C30" s="224">
        <f>IF(E15=0,0,SUM(E15,H15,J15,L15,N15,R15,T15))</f>
        <v>0</v>
      </c>
      <c r="D30" s="134"/>
      <c r="E30" s="225">
        <f t="shared" si="4"/>
        <v>0</v>
      </c>
      <c r="F30" s="239">
        <f>IF(AC22=6,0,IF(AC22=0,0,"Fehler"))</f>
        <v>0</v>
      </c>
      <c r="G30" s="113"/>
      <c r="H30" s="113"/>
      <c r="I30" s="226">
        <f t="shared" si="5"/>
        <v>0</v>
      </c>
      <c r="J30" s="227"/>
      <c r="K30" s="228">
        <f t="shared" si="6"/>
        <v>0</v>
      </c>
      <c r="L30" s="227"/>
      <c r="M30" s="229">
        <f t="shared" si="7"/>
        <v>0</v>
      </c>
      <c r="N30" s="294" t="str">
        <f>'Etable 1 exist'!K5</f>
        <v>e</v>
      </c>
      <c r="O30" s="295"/>
      <c r="P30" s="295"/>
      <c r="Q30" s="296"/>
      <c r="R30" s="230"/>
    </row>
    <row r="31" spans="2:18" ht="13.5" thickBot="1">
      <c r="B31" s="106">
        <v>6</v>
      </c>
      <c r="C31" s="224">
        <f>IF(E16=0,0,SUM(E16,H16,J16,L16,N16,P16,T16))</f>
        <v>0</v>
      </c>
      <c r="D31" s="134"/>
      <c r="E31" s="225">
        <f t="shared" si="4"/>
        <v>0</v>
      </c>
      <c r="F31" s="239">
        <f>IF(AC23=7,0,IF(AC23=0,0,"Fehler"))</f>
        <v>0</v>
      </c>
      <c r="G31" s="113"/>
      <c r="H31" s="113"/>
      <c r="I31" s="226">
        <f t="shared" si="5"/>
        <v>0</v>
      </c>
      <c r="J31" s="227"/>
      <c r="K31" s="228">
        <f t="shared" si="6"/>
        <v>0</v>
      </c>
      <c r="L31" s="227"/>
      <c r="M31" s="229">
        <f t="shared" si="7"/>
        <v>0</v>
      </c>
      <c r="N31" s="294" t="str">
        <f>'Etable 1 exist'!M5</f>
        <v>f</v>
      </c>
      <c r="O31" s="295"/>
      <c r="P31" s="295"/>
      <c r="Q31" s="296"/>
      <c r="R31" s="230"/>
    </row>
    <row r="32" spans="2:18" ht="13.5" thickBot="1">
      <c r="B32" s="231">
        <v>7</v>
      </c>
      <c r="C32" s="232">
        <f>IF(E17=0,0,SUM(E17,H17,J17,L17,N17,P17,R17,))</f>
        <v>0</v>
      </c>
      <c r="D32" s="138"/>
      <c r="E32" s="233">
        <f t="shared" si="4"/>
        <v>0</v>
      </c>
      <c r="F32" s="240">
        <f>IF(AC24=8,0,IF(AC24=0,0,"Fehler"))</f>
        <v>0</v>
      </c>
      <c r="G32" s="77"/>
      <c r="H32" s="77"/>
      <c r="I32" s="234">
        <f t="shared" si="5"/>
        <v>0</v>
      </c>
      <c r="J32" s="235"/>
      <c r="K32" s="236">
        <f t="shared" si="6"/>
        <v>0</v>
      </c>
      <c r="L32" s="235"/>
      <c r="M32" s="237">
        <f t="shared" si="7"/>
        <v>0</v>
      </c>
      <c r="N32" s="294" t="str">
        <f>'Etable 1 exist'!O5</f>
        <v>g</v>
      </c>
      <c r="O32" s="295"/>
      <c r="P32" s="295"/>
      <c r="Q32" s="296"/>
      <c r="R32" s="230"/>
    </row>
    <row r="34" spans="2:16" ht="12.75">
      <c r="B34" t="s">
        <v>215</v>
      </c>
      <c r="E34" t="s">
        <v>52</v>
      </c>
      <c r="I34" t="s">
        <v>175</v>
      </c>
      <c r="P34" s="3" t="s">
        <v>214</v>
      </c>
    </row>
  </sheetData>
  <sheetProtection/>
  <mergeCells count="24">
    <mergeCell ref="S4:T4"/>
    <mergeCell ref="A4:C4"/>
    <mergeCell ref="B19:C19"/>
    <mergeCell ref="B20:C20"/>
    <mergeCell ref="D6:T6"/>
    <mergeCell ref="F4:G4"/>
    <mergeCell ref="I4:J4"/>
    <mergeCell ref="K4:O4"/>
    <mergeCell ref="Q4:R4"/>
    <mergeCell ref="N32:Q32"/>
    <mergeCell ref="B21:C21"/>
    <mergeCell ref="B22:C22"/>
    <mergeCell ref="B23:C23"/>
    <mergeCell ref="E25:M25"/>
    <mergeCell ref="N25:Q25"/>
    <mergeCell ref="N26:Q26"/>
    <mergeCell ref="N29:Q29"/>
    <mergeCell ref="N30:Q30"/>
    <mergeCell ref="N27:Q27"/>
    <mergeCell ref="N28:Q28"/>
    <mergeCell ref="D7:T7"/>
    <mergeCell ref="K20:Q21"/>
    <mergeCell ref="G8:T8"/>
    <mergeCell ref="N31:Q3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2"/>
  <headerFooter alignWithMargins="0">
    <oddFooter>&amp;LGegenseitige Beeinflussung (1 Seite)&amp;CSeite &amp;P von &amp;N Seiten&amp;R&amp;D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FA f. Agrarwirtschaft &amp; Landtechnik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 Schmidlin</dc:creator>
  <cp:keywords/>
  <dc:description/>
  <cp:lastModifiedBy>Quenet Taylor</cp:lastModifiedBy>
  <cp:lastPrinted>2006-01-31T14:02:43Z</cp:lastPrinted>
  <dcterms:created xsi:type="dcterms:W3CDTF">2004-12-02T15:31:01Z</dcterms:created>
  <dcterms:modified xsi:type="dcterms:W3CDTF">2020-09-30T11:05:45Z</dcterms:modified>
  <cp:category/>
  <cp:version/>
  <cp:contentType/>
  <cp:contentStatus/>
</cp:coreProperties>
</file>