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AUX_ENVIRONNEMENT\Agriculture AGR\Exploitations agricoles\"/>
    </mc:Choice>
  </mc:AlternateContent>
  <bookViews>
    <workbookView xWindow="0" yWindow="0" windowWidth="18405" windowHeight="10065"/>
  </bookViews>
  <sheets>
    <sheet name="Intro" sheetId="1" r:id="rId1"/>
    <sheet name="Zone de plaine" sheetId="2" r:id="rId2"/>
    <sheet name="Zones de montagn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3" l="1"/>
  <c r="B57" i="2"/>
  <c r="B45" i="2" l="1"/>
  <c r="E43" i="2"/>
  <c r="C39" i="2"/>
  <c r="H39" i="2" s="1"/>
  <c r="H38" i="2"/>
  <c r="J31" i="2"/>
  <c r="J30" i="2"/>
  <c r="J29" i="2"/>
  <c r="I29" i="2"/>
  <c r="L20" i="2" s="1"/>
  <c r="P20" i="2" s="1"/>
  <c r="G29" i="2"/>
  <c r="J28" i="2"/>
  <c r="I28" i="2"/>
  <c r="G28" i="2"/>
  <c r="J27" i="2"/>
  <c r="E48" i="2" s="1"/>
  <c r="J26" i="2"/>
  <c r="J25" i="2"/>
  <c r="P24" i="2"/>
  <c r="J24" i="2"/>
  <c r="P23" i="2"/>
  <c r="F23" i="2"/>
  <c r="E23" i="2"/>
  <c r="D23" i="2"/>
  <c r="C23" i="2"/>
  <c r="P22" i="2"/>
  <c r="J22" i="2"/>
  <c r="I22" i="2"/>
  <c r="H22" i="2"/>
  <c r="G22" i="2"/>
  <c r="P21" i="2"/>
  <c r="J21" i="2"/>
  <c r="I21" i="2"/>
  <c r="H21" i="2"/>
  <c r="G21" i="2"/>
  <c r="J20" i="2"/>
  <c r="I20" i="2"/>
  <c r="H20" i="2"/>
  <c r="G20" i="2"/>
  <c r="J19" i="2"/>
  <c r="I19" i="2"/>
  <c r="H19" i="2"/>
  <c r="G19" i="2"/>
  <c r="J18" i="2"/>
  <c r="I18" i="2"/>
  <c r="H18" i="2"/>
  <c r="G18" i="2"/>
  <c r="J17" i="2"/>
  <c r="I17" i="2"/>
  <c r="H17" i="2"/>
  <c r="G17" i="2"/>
  <c r="J16" i="2"/>
  <c r="I16" i="2"/>
  <c r="H16" i="2"/>
  <c r="G16" i="2"/>
  <c r="B45" i="3"/>
  <c r="E43" i="3"/>
  <c r="C39" i="3"/>
  <c r="H39" i="3" s="1"/>
  <c r="H38" i="3"/>
  <c r="J31" i="3"/>
  <c r="I48" i="3" s="1"/>
  <c r="J30" i="3"/>
  <c r="J29" i="3"/>
  <c r="I29" i="3"/>
  <c r="G29" i="3"/>
  <c r="L19" i="3" s="1"/>
  <c r="P19" i="3" s="1"/>
  <c r="J28" i="3"/>
  <c r="I28" i="3"/>
  <c r="G48" i="3" s="1"/>
  <c r="G28" i="3"/>
  <c r="J27" i="3"/>
  <c r="E48" i="3" s="1"/>
  <c r="J26" i="3"/>
  <c r="J25" i="3"/>
  <c r="P24" i="3"/>
  <c r="J24" i="3"/>
  <c r="C48" i="3" s="1"/>
  <c r="P23" i="3"/>
  <c r="F23" i="3"/>
  <c r="E23" i="3"/>
  <c r="D23" i="3"/>
  <c r="C23" i="3"/>
  <c r="P22" i="3"/>
  <c r="J22" i="3"/>
  <c r="I22" i="3"/>
  <c r="H22" i="3"/>
  <c r="G22" i="3"/>
  <c r="P21" i="3"/>
  <c r="J21" i="3"/>
  <c r="I21" i="3"/>
  <c r="H21" i="3"/>
  <c r="G21" i="3"/>
  <c r="L20" i="3"/>
  <c r="P20" i="3" s="1"/>
  <c r="J20" i="3"/>
  <c r="I20" i="3"/>
  <c r="H20" i="3"/>
  <c r="G20" i="3"/>
  <c r="J19" i="3"/>
  <c r="I19" i="3"/>
  <c r="H19" i="3"/>
  <c r="G19" i="3"/>
  <c r="J18" i="3"/>
  <c r="I18" i="3"/>
  <c r="H18" i="3"/>
  <c r="G18" i="3"/>
  <c r="J17" i="3"/>
  <c r="I17" i="3"/>
  <c r="H17" i="3"/>
  <c r="G17" i="3"/>
  <c r="J16" i="3"/>
  <c r="I16" i="3"/>
  <c r="H16" i="3"/>
  <c r="G16" i="3"/>
  <c r="H23" i="3" l="1"/>
  <c r="J23" i="3"/>
  <c r="G23" i="3"/>
  <c r="C43" i="3" s="1"/>
  <c r="I23" i="3"/>
  <c r="L18" i="3" s="1"/>
  <c r="P18" i="3" s="1"/>
  <c r="C48" i="2"/>
  <c r="G48" i="2"/>
  <c r="L19" i="2"/>
  <c r="P19" i="2" s="1"/>
  <c r="I48" i="2"/>
  <c r="H23" i="2"/>
  <c r="J23" i="2"/>
  <c r="G23" i="2"/>
  <c r="I23" i="2"/>
  <c r="L18" i="2" s="1"/>
  <c r="P18" i="2" s="1"/>
  <c r="L17" i="2"/>
  <c r="P17" i="2" s="1"/>
  <c r="L16" i="2"/>
  <c r="P16" i="2" s="1"/>
  <c r="P26" i="2" s="1"/>
  <c r="P37" i="2" s="1"/>
  <c r="G41" i="2"/>
  <c r="P38" i="2" s="1"/>
  <c r="B48" i="3"/>
  <c r="K48" i="3" s="1"/>
  <c r="P47" i="3" s="1"/>
  <c r="P49" i="3" s="1"/>
  <c r="L17" i="3"/>
  <c r="P17" i="3" s="1"/>
  <c r="L16" i="3"/>
  <c r="P16" i="3" s="1"/>
  <c r="G41" i="3"/>
  <c r="P38" i="3" s="1"/>
  <c r="P26" i="3" l="1"/>
  <c r="P37" i="3" s="1"/>
  <c r="P39" i="3" s="1"/>
  <c r="C43" i="2"/>
  <c r="M45" i="2" s="1"/>
  <c r="B48" i="2"/>
  <c r="K48" i="2" s="1"/>
  <c r="P47" i="2" s="1"/>
  <c r="P49" i="2" s="1"/>
  <c r="P52" i="2" s="1"/>
  <c r="G43" i="2"/>
  <c r="P39" i="2"/>
  <c r="G43" i="3"/>
  <c r="M45" i="3"/>
  <c r="P52" i="3"/>
  <c r="P53" i="3"/>
  <c r="P53" i="2" l="1"/>
  <c r="P43" i="2"/>
  <c r="P42" i="2"/>
  <c r="P43" i="3"/>
  <c r="P42" i="3"/>
</calcChain>
</file>

<file path=xl/sharedStrings.xml><?xml version="1.0" encoding="utf-8"?>
<sst xmlns="http://schemas.openxmlformats.org/spreadsheetml/2006/main" count="311" uniqueCount="145">
  <si>
    <t>EXPERTISE POUR EXPLOITATION AGRICOLE - DIMENSIONNEMENT STOCKAGE ENGRAIS DE FERME</t>
  </si>
  <si>
    <t>Propriétaire :</t>
  </si>
  <si>
    <t>Exploitant :</t>
  </si>
  <si>
    <t>idem</t>
  </si>
  <si>
    <t>Lieu-dit :</t>
  </si>
  <si>
    <t>Altitude :</t>
  </si>
  <si>
    <t>m</t>
  </si>
  <si>
    <t>Commune :</t>
  </si>
  <si>
    <t xml:space="preserve">Zone de protection des eaux : </t>
  </si>
  <si>
    <t>Au</t>
  </si>
  <si>
    <t>Durée de stockage lisier :</t>
  </si>
  <si>
    <t>mois</t>
  </si>
  <si>
    <t>Surface fertilisable :</t>
  </si>
  <si>
    <t>ha</t>
  </si>
  <si>
    <t>Nombres de bêtes</t>
  </si>
  <si>
    <t>Nombres d'UGBF</t>
  </si>
  <si>
    <t>Unités de gros bétail (UGB)</t>
  </si>
  <si>
    <t>A</t>
  </si>
  <si>
    <t>B</t>
  </si>
  <si>
    <t>C</t>
  </si>
  <si>
    <t>D</t>
  </si>
  <si>
    <t>Robot de traite</t>
  </si>
  <si>
    <t>=</t>
  </si>
  <si>
    <r>
      <t>m</t>
    </r>
    <r>
      <rPr>
        <vertAlign val="superscript"/>
        <sz val="9"/>
        <rFont val="Arial"/>
        <family val="2"/>
      </rPr>
      <t>3</t>
    </r>
  </si>
  <si>
    <t>Vaches laitières à 1,0</t>
  </si>
  <si>
    <r>
      <t>UGBF</t>
    </r>
    <r>
      <rPr>
        <sz val="9"/>
        <rFont val="Arial"/>
        <family val="2"/>
      </rPr>
      <t xml:space="preserve"> bovins à 17 m</t>
    </r>
    <r>
      <rPr>
        <vertAlign val="superscript"/>
        <sz val="9"/>
        <rFont val="Arial"/>
        <family val="2"/>
      </rPr>
      <t>3</t>
    </r>
  </si>
  <si>
    <t>Taureaux, génisses &gt;2 ans à 0,6</t>
  </si>
  <si>
    <r>
      <t>UGBF</t>
    </r>
    <r>
      <rPr>
        <sz val="9"/>
        <rFont val="Arial"/>
        <family val="2"/>
      </rPr>
      <t xml:space="preserve"> bovins à 9 m</t>
    </r>
    <r>
      <rPr>
        <vertAlign val="superscript"/>
        <sz val="9"/>
        <rFont val="Arial"/>
        <family val="2"/>
      </rPr>
      <t>3</t>
    </r>
  </si>
  <si>
    <t>Bovins de 1 à 2 ans ou engrais. à 0,4</t>
  </si>
  <si>
    <r>
      <t>UGBF</t>
    </r>
    <r>
      <rPr>
        <sz val="9"/>
        <rFont val="Arial"/>
        <family val="2"/>
      </rPr>
      <t xml:space="preserve"> bovins à 5.5 m</t>
    </r>
    <r>
      <rPr>
        <vertAlign val="superscript"/>
        <sz val="9"/>
        <rFont val="Arial"/>
        <family val="2"/>
      </rPr>
      <t>3</t>
    </r>
  </si>
  <si>
    <t>Bovins &lt; 1 an à 0,25</t>
  </si>
  <si>
    <r>
      <t>UGBF</t>
    </r>
    <r>
      <rPr>
        <sz val="9"/>
        <rFont val="Arial"/>
        <family val="2"/>
      </rPr>
      <t xml:space="preserve"> porcins à 6.6 m</t>
    </r>
    <r>
      <rPr>
        <vertAlign val="superscript"/>
        <sz val="9"/>
        <rFont val="Arial"/>
        <family val="2"/>
      </rPr>
      <t>3</t>
    </r>
  </si>
  <si>
    <t>Vaches-mères (1 UGB -&gt; 0,8 UGBF)</t>
  </si>
  <si>
    <r>
      <t>UGBF</t>
    </r>
    <r>
      <rPr>
        <sz val="9"/>
        <rFont val="Arial"/>
        <family val="2"/>
      </rPr>
      <t xml:space="preserve"> porcins à 4 m</t>
    </r>
    <r>
      <rPr>
        <vertAlign val="superscript"/>
        <sz val="9"/>
        <rFont val="Arial"/>
        <family val="2"/>
      </rPr>
      <t>3</t>
    </r>
  </si>
  <si>
    <t>Veaux des vaches-mères à 0,17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</si>
  <si>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totaux de Silo</t>
    </r>
  </si>
  <si>
    <t>Veaux &lt; 4 mois ou engrais. à 0.10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</si>
  <si>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pl. fum. x 0.6 m</t>
    </r>
    <r>
      <rPr>
        <vertAlign val="superscript"/>
        <sz val="9"/>
        <rFont val="Arial"/>
        <family val="2"/>
      </rPr>
      <t>3</t>
    </r>
  </si>
  <si>
    <t>TOTAL (bovins seuls)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</si>
  <si>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autre surface dure</t>
    </r>
  </si>
  <si>
    <t>Poulinières allaitantes à 1,0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</si>
  <si>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SRPA x 0.6 m</t>
    </r>
    <r>
      <rPr>
        <vertAlign val="superscript"/>
        <sz val="9"/>
        <rFont val="Arial"/>
        <family val="2"/>
      </rPr>
      <t>3</t>
    </r>
  </si>
  <si>
    <t>Chevaux &gt; 3 ans à 0,7</t>
  </si>
  <si>
    <t>Poulains à 0,5</t>
  </si>
  <si>
    <t>PARTIE RURALE</t>
  </si>
  <si>
    <t>Moutons et chèvres à 0,17</t>
  </si>
  <si>
    <t>Porcs à l'engrais. à 0,17</t>
  </si>
  <si>
    <t>Truies allaitantes à 0,45</t>
  </si>
  <si>
    <t>Poules pondeuses à 0,01</t>
  </si>
  <si>
    <t>Poulets à l'engrais. à 0,004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</si>
  <si>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bétail détenu sur grilles ou logettes</t>
    </r>
  </si>
  <si>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litière profonde avec aire d'affouragement sur caillebotis ou aire raclée</t>
    </r>
  </si>
  <si>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bétail détenu sur couches à litière</t>
    </r>
  </si>
  <si>
    <r>
      <rPr>
        <b/>
        <sz val="9"/>
        <rFont val="Arial"/>
        <family val="2"/>
      </rPr>
      <t>D</t>
    </r>
    <r>
      <rPr>
        <sz val="9"/>
        <rFont val="Arial"/>
        <family val="2"/>
      </rPr>
      <t xml:space="preserve"> = stabulation en litière profonde ou boxe (chevaux, porcs, etc)</t>
    </r>
  </si>
  <si>
    <t>Eaux usées ménagères, 1 pièce habitable = 1 EH</t>
  </si>
  <si>
    <t>FOSSE(S) A PURIN</t>
  </si>
  <si>
    <t>Si raccordement aux canalisations communales ou mini-STEP, EH = 0</t>
  </si>
  <si>
    <t>Partie rurale</t>
  </si>
  <si>
    <t>EH</t>
  </si>
  <si>
    <r>
      <t>x 4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x 6 mois</t>
    </r>
  </si>
  <si>
    <t>Partie habitation</t>
  </si>
  <si>
    <t>Part de dilution</t>
  </si>
  <si>
    <t>m3 : 4</t>
  </si>
  <si>
    <t>TOTAL</t>
  </si>
  <si>
    <r>
      <t>m</t>
    </r>
    <r>
      <rPr>
        <b/>
        <vertAlign val="superscript"/>
        <sz val="9"/>
        <rFont val="Arial"/>
        <family val="2"/>
      </rPr>
      <t>3</t>
    </r>
  </si>
  <si>
    <t>PARTIE HABITATION</t>
  </si>
  <si>
    <t>Fosse(s) existante(s)</t>
  </si>
  <si>
    <t>Fosse(s) à construire</t>
  </si>
  <si>
    <r>
      <t>m</t>
    </r>
    <r>
      <rPr>
        <b/>
        <vertAlign val="superscript"/>
        <sz val="10"/>
        <color indexed="10"/>
        <rFont val="Arial"/>
        <family val="2"/>
      </rPr>
      <t>3</t>
    </r>
  </si>
  <si>
    <t>Charge UGBF/ha</t>
  </si>
  <si>
    <t>UGB</t>
  </si>
  <si>
    <t>ha =</t>
  </si>
  <si>
    <t>UGBF/ha</t>
  </si>
  <si>
    <t>Déficit acceptable</t>
  </si>
  <si>
    <r>
      <t>m</t>
    </r>
    <r>
      <rPr>
        <vertAlign val="superscript"/>
        <sz val="9"/>
        <color indexed="23"/>
        <rFont val="Arial"/>
        <family val="2"/>
      </rPr>
      <t>3</t>
    </r>
  </si>
  <si>
    <t>(Zp = 2.0 / Zc = 1.6 / Zm1 = 1.4 / Zm2 = 1.1 / Zm3 = 0.9)</t>
  </si>
  <si>
    <t>Zone agricole :</t>
  </si>
  <si>
    <t>Surface min. sans bilan de fumure PER =</t>
  </si>
  <si>
    <t>Fumier</t>
  </si>
  <si>
    <t>Bovins</t>
  </si>
  <si>
    <t>Chevaux</t>
  </si>
  <si>
    <t>Ovins &amp; Caprins</t>
  </si>
  <si>
    <t>Porcins</t>
  </si>
  <si>
    <t>Poules</t>
  </si>
  <si>
    <t>Total</t>
  </si>
  <si>
    <t>FUMIERE VOLUME</t>
  </si>
  <si>
    <r>
      <t>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pour 6 mois</t>
    </r>
  </si>
  <si>
    <t>Hauteur moyenne</t>
  </si>
  <si>
    <r>
      <t>m</t>
    </r>
    <r>
      <rPr>
        <vertAlign val="superscript"/>
        <sz val="9"/>
        <rFont val="Arial"/>
        <family val="2"/>
      </rPr>
      <t>2</t>
    </r>
  </si>
  <si>
    <t>Besoin en place fumière</t>
  </si>
  <si>
    <r>
      <t>m</t>
    </r>
    <r>
      <rPr>
        <b/>
        <vertAlign val="superscript"/>
        <sz val="9"/>
        <rFont val="Arial"/>
        <family val="2"/>
      </rPr>
      <t>2</t>
    </r>
  </si>
  <si>
    <t>Remarques :</t>
  </si>
  <si>
    <t>Fumière(s) existante(s)</t>
  </si>
  <si>
    <t>Fumière(s) à construire</t>
  </si>
  <si>
    <r>
      <t>m</t>
    </r>
    <r>
      <rPr>
        <b/>
        <vertAlign val="superscript"/>
        <sz val="9"/>
        <color indexed="10"/>
        <rFont val="Arial"/>
        <family val="2"/>
      </rPr>
      <t>2</t>
    </r>
  </si>
  <si>
    <r>
      <t>m</t>
    </r>
    <r>
      <rPr>
        <vertAlign val="superscript"/>
        <sz val="9"/>
        <color indexed="23"/>
        <rFont val="Arial"/>
        <family val="2"/>
      </rPr>
      <t>2</t>
    </r>
  </si>
  <si>
    <t>Etabli par :</t>
  </si>
  <si>
    <t>Date :</t>
  </si>
  <si>
    <t>Imprimé le,</t>
  </si>
  <si>
    <t>Introduction :</t>
  </si>
  <si>
    <r>
      <t>UGBF</t>
    </r>
    <r>
      <rPr>
        <sz val="9"/>
        <rFont val="Arial"/>
        <family val="2"/>
      </rPr>
      <t xml:space="preserve"> bovins à 14 m</t>
    </r>
    <r>
      <rPr>
        <vertAlign val="superscript"/>
        <sz val="9"/>
        <rFont val="Arial"/>
        <family val="2"/>
      </rPr>
      <t>3</t>
    </r>
  </si>
  <si>
    <r>
      <t>UGBF</t>
    </r>
    <r>
      <rPr>
        <sz val="9"/>
        <rFont val="Arial"/>
        <family val="2"/>
      </rPr>
      <t xml:space="preserve"> bovins à 8 m</t>
    </r>
    <r>
      <rPr>
        <vertAlign val="superscript"/>
        <sz val="9"/>
        <rFont val="Arial"/>
        <family val="2"/>
      </rPr>
      <t>3</t>
    </r>
  </si>
  <si>
    <r>
      <t>UGBF</t>
    </r>
    <r>
      <rPr>
        <sz val="9"/>
        <rFont val="Arial"/>
        <family val="2"/>
      </rPr>
      <t xml:space="preserve"> bovins à 4.5 m</t>
    </r>
    <r>
      <rPr>
        <vertAlign val="superscript"/>
        <sz val="9"/>
        <rFont val="Arial"/>
        <family val="2"/>
      </rPr>
      <t>3</t>
    </r>
  </si>
  <si>
    <r>
      <t>UGBF</t>
    </r>
    <r>
      <rPr>
        <sz val="9"/>
        <rFont val="Arial"/>
        <family val="2"/>
      </rPr>
      <t xml:space="preserve"> porcins à 5.5 m</t>
    </r>
    <r>
      <rPr>
        <vertAlign val="superscript"/>
        <sz val="9"/>
        <rFont val="Arial"/>
        <family val="2"/>
      </rPr>
      <t>3</t>
    </r>
  </si>
  <si>
    <r>
      <t>UGBF</t>
    </r>
    <r>
      <rPr>
        <sz val="9"/>
        <rFont val="Arial"/>
        <family val="2"/>
      </rPr>
      <t xml:space="preserve"> porcins à 3.5 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</si>
  <si>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pl. fum. x 0.5 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</si>
  <si>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SRPA x 0.5 m</t>
    </r>
    <r>
      <rPr>
        <vertAlign val="superscript"/>
        <sz val="9"/>
        <rFont val="Arial"/>
        <family val="2"/>
      </rPr>
      <t>3</t>
    </r>
  </si>
  <si>
    <r>
      <t>x 4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x 5 mois</t>
    </r>
  </si>
  <si>
    <r>
      <t>m</t>
    </r>
    <r>
      <rPr>
        <b/>
        <vertAlign val="superscript"/>
        <sz val="9"/>
        <color indexed="10"/>
        <rFont val="Arial"/>
        <family val="2"/>
      </rPr>
      <t>3</t>
    </r>
  </si>
  <si>
    <t>Pour une exploitation en zone de plaine ou de colline, remplir l'onglet</t>
  </si>
  <si>
    <t>Zone de plaine</t>
  </si>
  <si>
    <t>Pour une exploitation en zones de Montagnes (I, II ou III) remplir l'onglet</t>
  </si>
  <si>
    <t>Les cases blanches doivent être remplies par le requérant.</t>
  </si>
  <si>
    <t>Le géoportail cantonal peut fournir ces informations.</t>
  </si>
  <si>
    <t>litière profonde avec aire d'affouragement sur caillebotis ou aire raclée</t>
  </si>
  <si>
    <t>Zones de montagnes</t>
  </si>
  <si>
    <t>Pour l'altitude et la zone de protection des eaux, c'est la situation du projet (ou de l'exploitation principale) qui est déterminante.</t>
  </si>
  <si>
    <t>Les aires de sorties non-permanentes (pâturages) ne sont pas prises en compte.</t>
  </si>
  <si>
    <t>Cheptel</t>
  </si>
  <si>
    <t>Eaux usées ménagères</t>
  </si>
  <si>
    <t>1 EH correspond à une pièce habitable (+ de 10 m2) et/ou une cuisine.</t>
  </si>
  <si>
    <t>2 pour la zone de plaine</t>
  </si>
  <si>
    <t>1,6 pour la zone des collines</t>
  </si>
  <si>
    <t>1,4 pour la de montagne I</t>
  </si>
  <si>
    <t>1,1 pour la zone de montagne II</t>
  </si>
  <si>
    <t xml:space="preserve">Il faut présenter un bilan PER (suisse-bilan) équilibré, celui de l'année précédente sans changement de cheptel </t>
  </si>
  <si>
    <t>ou un bilan prévisionnel incluant le futur cheptel en cas d'augmentation (dans ce cas le bilan doit être sans dépassement)</t>
  </si>
  <si>
    <t>Le cheptel doit être indiqué en nombre de bêtes (max. prévus en cas de projet) en fonction du mode de détention, 4 possibilités :</t>
  </si>
  <si>
    <t>bétail détenu sur grilles ou logettes (100 % lisier)</t>
  </si>
  <si>
    <t>bétail détenu sur couches à litière (à l'attache)</t>
  </si>
  <si>
    <r>
      <t xml:space="preserve">En fonction de la zone, </t>
    </r>
    <r>
      <rPr>
        <b/>
        <sz val="8"/>
        <rFont val="Arial"/>
        <family val="2"/>
      </rPr>
      <t>si</t>
    </r>
    <r>
      <rPr>
        <sz val="8"/>
        <rFont val="Arial"/>
        <family val="2"/>
      </rPr>
      <t xml:space="preserve"> la Charge UGBF/ha dépasse :</t>
    </r>
  </si>
  <si>
    <t>Conclusions</t>
  </si>
  <si>
    <t>Les volumes existants de fosses (étanches) et les m2 de places fumières (y compris places couvertes) doivent être indiqués.</t>
  </si>
  <si>
    <t xml:space="preserve">Un déficit acceptable n'est accordé que pour des projets n'augmentant pas le besoin en volume de stockage. </t>
  </si>
  <si>
    <t>Un projet avec augmentation de cheptel doit obligatoirement correspondre aux normes minimales en matière de stockage.</t>
  </si>
  <si>
    <t xml:space="preserve">Un permis de construire ne peut pas être délivré à une exploitation non-conforme </t>
  </si>
  <si>
    <t>en matière de stockage d'engrais de ferme.</t>
  </si>
  <si>
    <t>stabulation en litière profonde ou boxe (chevaux, porcs, etc.)</t>
  </si>
  <si>
    <t>Version octobre 2021</t>
  </si>
  <si>
    <t>Le calcul de dimensionnement s'effectue sur l'ensemble de l'exploitation, pour une exploitation sur plusieurs sites ou pour les communautés d'exploitations, prendre l'ensemble des installations en les précisant dans la case "remarques".</t>
  </si>
  <si>
    <r>
      <t>Les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totaux des silos tours ou tranchées doivent être indiqués</t>
    </r>
  </si>
  <si>
    <r>
      <t>Les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 surfaces en dures reliées aux fosses (y compris toits) doivent être indiqués</t>
    </r>
  </si>
  <si>
    <r>
      <t>Les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des SRPA, surfaces en dures de sorties permanentes, doivent être indiqués. </t>
    </r>
  </si>
  <si>
    <t>Si les eaux usées ménagères sont envoyées aux fosses à purin, ce sont les équivalents habitants (EH) qui sont déterminants.</t>
  </si>
  <si>
    <r>
      <t>Les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 places fumières (total de la surface non-couverte) doivent être indiqués (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pl. fum. x X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</si>
</sst>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\ mmmm\ yyyy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vertAlign val="superscript"/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indexed="10"/>
      <name val="Arial"/>
      <family val="2"/>
    </font>
    <font>
      <sz val="9"/>
      <color theme="0" tint="-0.499984740745262"/>
      <name val="Arial"/>
      <family val="2"/>
    </font>
    <font>
      <vertAlign val="superscript"/>
      <sz val="9"/>
      <color indexed="23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vertAlign val="superscript"/>
      <sz val="9"/>
      <color indexed="10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8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04">
    <xf numFmtId="0" fontId="0" fillId="0" borderId="0" xfId="0"/>
    <xf numFmtId="0" fontId="4" fillId="3" borderId="0" xfId="0" applyFont="1" applyFill="1" applyAlignment="1" applyProtection="1">
      <alignment horizontal="left"/>
    </xf>
    <xf numFmtId="0" fontId="4" fillId="2" borderId="0" xfId="0" applyFont="1" applyFill="1" applyProtection="1">
      <protection locked="0"/>
    </xf>
    <xf numFmtId="0" fontId="4" fillId="3" borderId="0" xfId="0" applyFont="1" applyFill="1" applyProtection="1"/>
    <xf numFmtId="2" fontId="4" fillId="2" borderId="0" xfId="0" applyNumberFormat="1" applyFont="1" applyFill="1" applyAlignment="1" applyProtection="1">
      <alignment horizontal="left"/>
      <protection locked="0"/>
    </xf>
    <xf numFmtId="0" fontId="4" fillId="2" borderId="15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7" xfId="0" applyFont="1" applyFill="1" applyBorder="1" applyProtection="1">
      <protection locked="0"/>
    </xf>
    <xf numFmtId="0" fontId="4" fillId="2" borderId="20" xfId="0" applyFont="1" applyFill="1" applyBorder="1" applyProtection="1">
      <protection locked="0"/>
    </xf>
    <xf numFmtId="0" fontId="4" fillId="2" borderId="21" xfId="0" applyFont="1" applyFill="1" applyBorder="1" applyProtection="1">
      <protection locked="0"/>
    </xf>
    <xf numFmtId="0" fontId="4" fillId="2" borderId="22" xfId="0" applyFont="1" applyFill="1" applyBorder="1" applyProtection="1">
      <protection locked="0"/>
    </xf>
    <xf numFmtId="0" fontId="4" fillId="2" borderId="25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4" fillId="2" borderId="27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1" fontId="4" fillId="2" borderId="52" xfId="0" applyNumberFormat="1" applyFont="1" applyFill="1" applyBorder="1" applyProtection="1">
      <protection locked="0"/>
    </xf>
    <xf numFmtId="1" fontId="12" fillId="3" borderId="60" xfId="0" applyNumberFormat="1" applyFont="1" applyFill="1" applyBorder="1" applyProtection="1"/>
    <xf numFmtId="0" fontId="4" fillId="3" borderId="0" xfId="0" applyFont="1" applyFill="1" applyAlignment="1" applyProtection="1">
      <alignment horizontal="left" vertical="top" wrapText="1"/>
    </xf>
    <xf numFmtId="0" fontId="4" fillId="3" borderId="0" xfId="0" applyFont="1" applyFill="1" applyAlignment="1" applyProtection="1">
      <alignment horizontal="left" vertical="top"/>
    </xf>
    <xf numFmtId="0" fontId="4" fillId="0" borderId="0" xfId="0" applyFont="1" applyFill="1" applyProtection="1">
      <protection locked="0"/>
    </xf>
    <xf numFmtId="0" fontId="1" fillId="0" borderId="0" xfId="0" applyFont="1" applyProtection="1"/>
    <xf numFmtId="0" fontId="2" fillId="2" borderId="0" xfId="0" applyFont="1" applyFill="1" applyProtection="1"/>
    <xf numFmtId="0" fontId="1" fillId="2" borderId="0" xfId="0" applyFont="1" applyFill="1" applyProtection="1"/>
    <xf numFmtId="0" fontId="1" fillId="3" borderId="0" xfId="0" applyFont="1" applyFill="1" applyProtection="1"/>
    <xf numFmtId="0" fontId="4" fillId="0" borderId="0" xfId="0" applyFont="1" applyProtection="1"/>
    <xf numFmtId="0" fontId="5" fillId="3" borderId="0" xfId="0" applyFont="1" applyFill="1" applyProtection="1"/>
    <xf numFmtId="0" fontId="4" fillId="3" borderId="4" xfId="0" applyFont="1" applyFill="1" applyBorder="1" applyProtection="1"/>
    <xf numFmtId="0" fontId="4" fillId="3" borderId="8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0" fontId="4" fillId="3" borderId="0" xfId="0" quotePrefix="1" applyFont="1" applyFill="1" applyProtection="1"/>
    <xf numFmtId="0" fontId="4" fillId="0" borderId="0" xfId="0" applyFont="1" applyFill="1" applyProtection="1"/>
    <xf numFmtId="0" fontId="4" fillId="3" borderId="13" xfId="0" applyFont="1" applyFill="1" applyBorder="1" applyProtection="1"/>
    <xf numFmtId="0" fontId="4" fillId="3" borderId="16" xfId="0" applyFont="1" applyFill="1" applyBorder="1" applyProtection="1"/>
    <xf numFmtId="0" fontId="4" fillId="3" borderId="17" xfId="0" applyFont="1" applyFill="1" applyBorder="1" applyProtection="1"/>
    <xf numFmtId="1" fontId="4" fillId="3" borderId="0" xfId="0" applyNumberFormat="1" applyFont="1" applyFill="1" applyProtection="1"/>
    <xf numFmtId="0" fontId="4" fillId="3" borderId="21" xfId="0" applyFont="1" applyFill="1" applyBorder="1" applyProtection="1"/>
    <xf numFmtId="0" fontId="4" fillId="3" borderId="22" xfId="0" applyFont="1" applyFill="1" applyBorder="1" applyProtection="1"/>
    <xf numFmtId="0" fontId="4" fillId="3" borderId="23" xfId="0" applyFont="1" applyFill="1" applyBorder="1" applyProtection="1"/>
    <xf numFmtId="0" fontId="4" fillId="3" borderId="26" xfId="0" applyFont="1" applyFill="1" applyBorder="1" applyProtection="1"/>
    <xf numFmtId="0" fontId="4" fillId="3" borderId="27" xfId="0" applyFont="1" applyFill="1" applyBorder="1" applyProtection="1"/>
    <xf numFmtId="0" fontId="4" fillId="3" borderId="28" xfId="0" applyFont="1" applyFill="1" applyBorder="1" applyProtection="1"/>
    <xf numFmtId="0" fontId="4" fillId="3" borderId="29" xfId="0" applyFont="1" applyFill="1" applyBorder="1" applyProtection="1"/>
    <xf numFmtId="0" fontId="4" fillId="3" borderId="11" xfId="0" applyFont="1" applyFill="1" applyBorder="1" applyProtection="1"/>
    <xf numFmtId="0" fontId="4" fillId="3" borderId="15" xfId="0" applyFont="1" applyFill="1" applyBorder="1" applyProtection="1"/>
    <xf numFmtId="1" fontId="4" fillId="3" borderId="30" xfId="0" applyNumberFormat="1" applyFont="1" applyFill="1" applyBorder="1" applyProtection="1"/>
    <xf numFmtId="0" fontId="4" fillId="3" borderId="20" xfId="0" applyFont="1" applyFill="1" applyBorder="1" applyProtection="1"/>
    <xf numFmtId="2" fontId="4" fillId="3" borderId="0" xfId="0" applyNumberFormat="1" applyFont="1" applyFill="1" applyProtection="1"/>
    <xf numFmtId="0" fontId="4" fillId="3" borderId="25" xfId="0" applyFont="1" applyFill="1" applyBorder="1" applyProtection="1"/>
    <xf numFmtId="0" fontId="4" fillId="3" borderId="31" xfId="0" applyFont="1" applyFill="1" applyBorder="1" applyProtection="1"/>
    <xf numFmtId="1" fontId="5" fillId="3" borderId="0" xfId="0" applyNumberFormat="1" applyFont="1" applyFill="1" applyProtection="1"/>
    <xf numFmtId="0" fontId="4" fillId="3" borderId="12" xfId="0" applyFont="1" applyFill="1" applyBorder="1" applyProtection="1"/>
    <xf numFmtId="0" fontId="4" fillId="3" borderId="8" xfId="0" applyFont="1" applyFill="1" applyBorder="1" applyProtection="1"/>
    <xf numFmtId="0" fontId="4" fillId="3" borderId="18" xfId="0" applyFont="1" applyFill="1" applyBorder="1" applyAlignment="1" applyProtection="1">
      <alignment horizontal="left"/>
    </xf>
    <xf numFmtId="0" fontId="4" fillId="3" borderId="19" xfId="0" applyFont="1" applyFill="1" applyBorder="1" applyAlignment="1" applyProtection="1">
      <alignment horizontal="left"/>
    </xf>
    <xf numFmtId="0" fontId="4" fillId="3" borderId="32" xfId="0" applyFont="1" applyFill="1" applyBorder="1" applyProtection="1"/>
    <xf numFmtId="0" fontId="4" fillId="3" borderId="33" xfId="0" applyFont="1" applyFill="1" applyBorder="1" applyProtection="1"/>
    <xf numFmtId="0" fontId="4" fillId="3" borderId="35" xfId="0" applyFont="1" applyFill="1" applyBorder="1" applyProtection="1"/>
    <xf numFmtId="0" fontId="4" fillId="3" borderId="34" xfId="0" applyFont="1" applyFill="1" applyBorder="1" applyProtection="1"/>
    <xf numFmtId="0" fontId="4" fillId="3" borderId="38" xfId="0" applyFont="1" applyFill="1" applyBorder="1" applyProtection="1"/>
    <xf numFmtId="0" fontId="4" fillId="3" borderId="39" xfId="0" applyFont="1" applyFill="1" applyBorder="1" applyProtection="1"/>
    <xf numFmtId="0" fontId="4" fillId="3" borderId="36" xfId="0" applyFont="1" applyFill="1" applyBorder="1" applyProtection="1"/>
    <xf numFmtId="0" fontId="4" fillId="3" borderId="40" xfId="0" applyFont="1" applyFill="1" applyBorder="1" applyProtection="1"/>
    <xf numFmtId="0" fontId="5" fillId="3" borderId="5" xfId="0" applyFont="1" applyFill="1" applyBorder="1" applyProtection="1"/>
    <xf numFmtId="0" fontId="4" fillId="3" borderId="6" xfId="0" applyFont="1" applyFill="1" applyBorder="1" applyProtection="1"/>
    <xf numFmtId="0" fontId="4" fillId="3" borderId="7" xfId="0" applyFont="1" applyFill="1" applyBorder="1" applyProtection="1"/>
    <xf numFmtId="0" fontId="4" fillId="3" borderId="44" xfId="0" applyFont="1" applyFill="1" applyBorder="1" applyProtection="1"/>
    <xf numFmtId="0" fontId="4" fillId="3" borderId="45" xfId="0" applyFont="1" applyFill="1" applyBorder="1" applyProtection="1"/>
    <xf numFmtId="0" fontId="4" fillId="3" borderId="30" xfId="0" applyFont="1" applyFill="1" applyBorder="1" applyProtection="1"/>
    <xf numFmtId="0" fontId="4" fillId="3" borderId="46" xfId="0" applyFont="1" applyFill="1" applyBorder="1" applyProtection="1"/>
    <xf numFmtId="1" fontId="4" fillId="3" borderId="47" xfId="0" applyNumberFormat="1" applyFont="1" applyFill="1" applyBorder="1" applyProtection="1"/>
    <xf numFmtId="0" fontId="4" fillId="3" borderId="48" xfId="0" applyFont="1" applyFill="1" applyBorder="1" applyProtection="1"/>
    <xf numFmtId="1" fontId="4" fillId="3" borderId="0" xfId="0" applyNumberFormat="1" applyFont="1" applyFill="1" applyBorder="1" applyProtection="1"/>
    <xf numFmtId="0" fontId="4" fillId="3" borderId="49" xfId="0" applyFont="1" applyFill="1" applyBorder="1" applyProtection="1"/>
    <xf numFmtId="0" fontId="4" fillId="3" borderId="50" xfId="0" applyFont="1" applyFill="1" applyBorder="1" applyProtection="1"/>
    <xf numFmtId="0" fontId="4" fillId="3" borderId="51" xfId="0" applyFont="1" applyFill="1" applyBorder="1" applyProtection="1"/>
    <xf numFmtId="1" fontId="4" fillId="3" borderId="52" xfId="0" applyNumberFormat="1" applyFont="1" applyFill="1" applyBorder="1" applyProtection="1"/>
    <xf numFmtId="0" fontId="4" fillId="3" borderId="53" xfId="0" applyFont="1" applyFill="1" applyBorder="1" applyProtection="1"/>
    <xf numFmtId="0" fontId="5" fillId="3" borderId="49" xfId="0" applyFont="1" applyFill="1" applyBorder="1" applyProtection="1"/>
    <xf numFmtId="1" fontId="5" fillId="3" borderId="52" xfId="0" applyNumberFormat="1" applyFont="1" applyFill="1" applyBorder="1" applyProtection="1"/>
    <xf numFmtId="0" fontId="5" fillId="3" borderId="53" xfId="0" applyFont="1" applyFill="1" applyBorder="1" applyProtection="1"/>
    <xf numFmtId="2" fontId="4" fillId="3" borderId="0" xfId="0" applyNumberFormat="1" applyFont="1" applyFill="1" applyBorder="1" applyProtection="1"/>
    <xf numFmtId="0" fontId="4" fillId="3" borderId="55" xfId="0" applyFont="1" applyFill="1" applyBorder="1" applyProtection="1"/>
    <xf numFmtId="0" fontId="4" fillId="3" borderId="56" xfId="0" applyFont="1" applyFill="1" applyBorder="1" applyProtection="1"/>
    <xf numFmtId="0" fontId="17" fillId="3" borderId="49" xfId="0" applyFont="1" applyFill="1" applyBorder="1" applyProtection="1"/>
    <xf numFmtId="0" fontId="17" fillId="3" borderId="50" xfId="0" applyFont="1" applyFill="1" applyBorder="1" applyProtection="1"/>
    <xf numFmtId="0" fontId="18" fillId="3" borderId="51" xfId="0" applyFont="1" applyFill="1" applyBorder="1" applyProtection="1"/>
    <xf numFmtId="1" fontId="17" fillId="3" borderId="52" xfId="0" applyNumberFormat="1" applyFont="1" applyFill="1" applyBorder="1" applyProtection="1"/>
    <xf numFmtId="0" fontId="17" fillId="3" borderId="53" xfId="0" applyFont="1" applyFill="1" applyBorder="1" applyProtection="1"/>
    <xf numFmtId="164" fontId="5" fillId="3" borderId="0" xfId="0" applyNumberFormat="1" applyFont="1" applyFill="1" applyProtection="1"/>
    <xf numFmtId="0" fontId="12" fillId="3" borderId="57" xfId="0" applyFont="1" applyFill="1" applyBorder="1" applyProtection="1"/>
    <xf numFmtId="0" fontId="12" fillId="3" borderId="58" xfId="0" applyFont="1" applyFill="1" applyBorder="1" applyProtection="1"/>
    <xf numFmtId="0" fontId="12" fillId="3" borderId="59" xfId="0" applyFont="1" applyFill="1" applyBorder="1" applyProtection="1"/>
    <xf numFmtId="0" fontId="12" fillId="3" borderId="61" xfId="0" applyFont="1" applyFill="1" applyBorder="1" applyProtection="1"/>
    <xf numFmtId="0" fontId="7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/>
    <xf numFmtId="0" fontId="4" fillId="3" borderId="62" xfId="0" applyFont="1" applyFill="1" applyBorder="1" applyAlignment="1" applyProtection="1"/>
    <xf numFmtId="2" fontId="4" fillId="3" borderId="63" xfId="0" applyNumberFormat="1" applyFont="1" applyFill="1" applyBorder="1" applyProtection="1"/>
    <xf numFmtId="0" fontId="4" fillId="3" borderId="52" xfId="0" applyFont="1" applyFill="1" applyBorder="1" applyAlignment="1" applyProtection="1">
      <alignment horizontal="right"/>
    </xf>
    <xf numFmtId="0" fontId="7" fillId="3" borderId="0" xfId="0" applyFont="1" applyFill="1" applyAlignment="1" applyProtection="1">
      <alignment horizontal="right" shrinkToFit="1"/>
    </xf>
    <xf numFmtId="2" fontId="4" fillId="3" borderId="0" xfId="0" applyNumberFormat="1" applyFont="1" applyFill="1" applyBorder="1" applyAlignment="1" applyProtection="1">
      <alignment horizontal="left"/>
    </xf>
    <xf numFmtId="0" fontId="5" fillId="3" borderId="32" xfId="0" applyFont="1" applyFill="1" applyBorder="1" applyProtection="1"/>
    <xf numFmtId="0" fontId="4" fillId="3" borderId="33" xfId="0" applyFont="1" applyFill="1" applyBorder="1" applyAlignment="1" applyProtection="1">
      <alignment horizontal="center"/>
    </xf>
    <xf numFmtId="0" fontId="5" fillId="3" borderId="67" xfId="0" applyFont="1" applyFill="1" applyBorder="1" applyProtection="1"/>
    <xf numFmtId="0" fontId="4" fillId="3" borderId="68" xfId="0" applyFont="1" applyFill="1" applyBorder="1" applyProtection="1"/>
    <xf numFmtId="0" fontId="4" fillId="3" borderId="69" xfId="0" applyFont="1" applyFill="1" applyBorder="1" applyProtection="1"/>
    <xf numFmtId="1" fontId="4" fillId="3" borderId="70" xfId="0" applyNumberFormat="1" applyFont="1" applyFill="1" applyBorder="1" applyProtection="1"/>
    <xf numFmtId="0" fontId="4" fillId="3" borderId="71" xfId="0" applyFont="1" applyFill="1" applyBorder="1" applyProtection="1"/>
    <xf numFmtId="0" fontId="7" fillId="3" borderId="38" xfId="0" applyFont="1" applyFill="1" applyBorder="1" applyAlignment="1" applyProtection="1">
      <alignment horizontal="left"/>
    </xf>
    <xf numFmtId="1" fontId="4" fillId="3" borderId="39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15" fillId="3" borderId="49" xfId="0" applyFont="1" applyFill="1" applyBorder="1" applyProtection="1"/>
    <xf numFmtId="0" fontId="4" fillId="0" borderId="0" xfId="0" applyFont="1" applyFill="1" applyBorder="1" applyProtection="1"/>
    <xf numFmtId="0" fontId="16" fillId="3" borderId="0" xfId="0" applyFont="1" applyFill="1" applyBorder="1" applyProtection="1"/>
    <xf numFmtId="0" fontId="7" fillId="0" borderId="34" xfId="0" applyFont="1" applyFill="1" applyBorder="1" applyProtection="1">
      <protection locked="0"/>
    </xf>
    <xf numFmtId="0" fontId="7" fillId="0" borderId="40" xfId="0" applyFont="1" applyFill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0" xfId="0" applyFont="1" applyFill="1" applyAlignment="1" applyProtection="1">
      <alignment horizontal="right" shrinkToFit="1"/>
      <protection locked="0"/>
    </xf>
    <xf numFmtId="0" fontId="9" fillId="3" borderId="49" xfId="0" applyFont="1" applyFill="1" applyBorder="1" applyProtection="1"/>
    <xf numFmtId="0" fontId="9" fillId="3" borderId="50" xfId="0" applyFont="1" applyFill="1" applyBorder="1" applyProtection="1"/>
    <xf numFmtId="0" fontId="10" fillId="3" borderId="51" xfId="0" applyFont="1" applyFill="1" applyBorder="1" applyProtection="1"/>
    <xf numFmtId="1" fontId="9" fillId="3" borderId="52" xfId="0" applyNumberFormat="1" applyFont="1" applyFill="1" applyBorder="1" applyProtection="1"/>
    <xf numFmtId="0" fontId="9" fillId="3" borderId="53" xfId="0" applyFont="1" applyFill="1" applyBorder="1" applyProtection="1"/>
    <xf numFmtId="0" fontId="1" fillId="0" borderId="74" xfId="0" applyFont="1" applyBorder="1" applyProtection="1"/>
    <xf numFmtId="0" fontId="1" fillId="0" borderId="0" xfId="0" applyFont="1" applyBorder="1" applyProtection="1"/>
    <xf numFmtId="0" fontId="1" fillId="0" borderId="76" xfId="0" applyFont="1" applyBorder="1" applyProtection="1"/>
    <xf numFmtId="0" fontId="20" fillId="0" borderId="0" xfId="1" applyBorder="1" applyProtection="1">
      <protection locked="0"/>
    </xf>
    <xf numFmtId="0" fontId="1" fillId="0" borderId="4" xfId="0" applyFont="1" applyBorder="1" applyProtection="1"/>
    <xf numFmtId="0" fontId="1" fillId="0" borderId="78" xfId="0" applyFont="1" applyBorder="1" applyProtection="1"/>
    <xf numFmtId="0" fontId="7" fillId="0" borderId="76" xfId="0" applyFont="1" applyBorder="1" applyProtection="1"/>
    <xf numFmtId="0" fontId="15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4" fillId="0" borderId="75" xfId="0" applyFont="1" applyBorder="1" applyProtection="1"/>
    <xf numFmtId="0" fontId="4" fillId="0" borderId="75" xfId="0" applyFont="1" applyFill="1" applyBorder="1" applyProtection="1"/>
    <xf numFmtId="0" fontId="4" fillId="0" borderId="75" xfId="0" applyFont="1" applyFill="1" applyBorder="1" applyAlignment="1" applyProtection="1">
      <alignment horizontal="left"/>
    </xf>
    <xf numFmtId="0" fontId="4" fillId="0" borderId="77" xfId="0" applyFont="1" applyFill="1" applyBorder="1" applyProtection="1"/>
    <xf numFmtId="0" fontId="22" fillId="3" borderId="49" xfId="0" applyFont="1" applyFill="1" applyBorder="1" applyProtection="1"/>
    <xf numFmtId="0" fontId="23" fillId="3" borderId="49" xfId="0" applyFont="1" applyFill="1" applyBorder="1" applyProtection="1"/>
    <xf numFmtId="0" fontId="4" fillId="3" borderId="67" xfId="0" applyFont="1" applyFill="1" applyBorder="1" applyProtection="1"/>
    <xf numFmtId="2" fontId="4" fillId="3" borderId="52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165" fontId="7" fillId="3" borderId="0" xfId="0" applyNumberFormat="1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3" borderId="23" xfId="0" applyFont="1" applyFill="1" applyBorder="1" applyAlignment="1" applyProtection="1">
      <alignment horizontal="left"/>
    </xf>
    <xf numFmtId="0" fontId="1" fillId="3" borderId="24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left"/>
    </xf>
    <xf numFmtId="0" fontId="5" fillId="3" borderId="9" xfId="0" applyFont="1" applyFill="1" applyBorder="1" applyAlignment="1" applyProtection="1">
      <alignment horizontal="left"/>
    </xf>
    <xf numFmtId="0" fontId="1" fillId="3" borderId="13" xfId="0" applyFont="1" applyFill="1" applyBorder="1" applyAlignment="1" applyProtection="1">
      <alignment horizontal="left"/>
    </xf>
    <xf numFmtId="0" fontId="1" fillId="3" borderId="14" xfId="0" applyFont="1" applyFill="1" applyBorder="1" applyAlignment="1" applyProtection="1">
      <alignment horizontal="left"/>
    </xf>
    <xf numFmtId="0" fontId="1" fillId="3" borderId="18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0" fontId="5" fillId="3" borderId="41" xfId="0" applyFont="1" applyFill="1" applyBorder="1" applyAlignment="1" applyProtection="1"/>
    <xf numFmtId="0" fontId="0" fillId="0" borderId="42" xfId="0" applyBorder="1" applyAlignment="1" applyProtection="1"/>
    <xf numFmtId="0" fontId="0" fillId="0" borderId="43" xfId="0" applyBorder="1" applyAlignment="1" applyProtection="1"/>
    <xf numFmtId="0" fontId="5" fillId="3" borderId="31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3" borderId="12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4" fillId="3" borderId="13" xfId="0" applyFont="1" applyFill="1" applyBorder="1" applyAlignment="1" applyProtection="1">
      <alignment horizontal="left"/>
    </xf>
    <xf numFmtId="0" fontId="4" fillId="3" borderId="14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left"/>
    </xf>
    <xf numFmtId="0" fontId="4" fillId="3" borderId="19" xfId="0" applyFont="1" applyFill="1" applyBorder="1" applyAlignment="1" applyProtection="1">
      <alignment horizontal="left"/>
    </xf>
    <xf numFmtId="0" fontId="4" fillId="3" borderId="64" xfId="0" applyFont="1" applyFill="1" applyBorder="1" applyAlignment="1" applyProtection="1">
      <alignment horizontal="center"/>
    </xf>
    <xf numFmtId="0" fontId="0" fillId="0" borderId="65" xfId="0" applyBorder="1" applyAlignment="1" applyProtection="1">
      <alignment horizontal="center"/>
    </xf>
    <xf numFmtId="0" fontId="7" fillId="3" borderId="64" xfId="0" applyFont="1" applyFill="1" applyBorder="1" applyAlignment="1" applyProtection="1">
      <alignment horizontal="center"/>
    </xf>
    <xf numFmtId="0" fontId="7" fillId="0" borderId="65" xfId="0" applyFont="1" applyBorder="1" applyAlignment="1" applyProtection="1">
      <alignment horizontal="center"/>
    </xf>
    <xf numFmtId="0" fontId="4" fillId="3" borderId="36" xfId="0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0" fillId="0" borderId="0" xfId="0" applyAlignment="1" applyProtection="1"/>
    <xf numFmtId="0" fontId="4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5" fontId="4" fillId="0" borderId="0" xfId="0" applyNumberFormat="1" applyFont="1" applyAlignment="1" applyProtection="1">
      <alignment horizontal="left"/>
      <protection locked="0"/>
    </xf>
    <xf numFmtId="0" fontId="5" fillId="3" borderId="64" xfId="0" applyFont="1" applyFill="1" applyBorder="1" applyAlignment="1" applyProtection="1">
      <alignment horizontal="center"/>
    </xf>
    <xf numFmtId="0" fontId="3" fillId="0" borderId="66" xfId="0" applyFont="1" applyBorder="1" applyAlignment="1" applyProtection="1">
      <alignment horizontal="center"/>
    </xf>
    <xf numFmtId="1" fontId="4" fillId="3" borderId="72" xfId="0" applyNumberFormat="1" applyFont="1" applyFill="1" applyBorder="1" applyAlignment="1" applyProtection="1">
      <alignment horizontal="center"/>
    </xf>
    <xf numFmtId="0" fontId="0" fillId="0" borderId="73" xfId="0" applyBorder="1" applyAlignment="1" applyProtection="1">
      <alignment horizontal="center"/>
    </xf>
    <xf numFmtId="1" fontId="5" fillId="3" borderId="72" xfId="0" applyNumberFormat="1" applyFont="1" applyFill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</xf>
    <xf numFmtId="0" fontId="4" fillId="3" borderId="31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5" fillId="3" borderId="54" xfId="0" applyFont="1" applyFill="1" applyBorder="1" applyAlignment="1" applyProtection="1">
      <alignment horizontal="left"/>
    </xf>
    <xf numFmtId="0" fontId="5" fillId="3" borderId="55" xfId="0" applyFont="1" applyFill="1" applyBorder="1" applyAlignment="1" applyProtection="1">
      <alignment horizontal="left"/>
    </xf>
    <xf numFmtId="1" fontId="4" fillId="3" borderId="55" xfId="0" applyNumberFormat="1" applyFont="1" applyFill="1" applyBorder="1" applyAlignment="1" applyProtection="1"/>
    <xf numFmtId="1" fontId="0" fillId="0" borderId="55" xfId="0" applyNumberFormat="1" applyBorder="1" applyAlignment="1" applyProtection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9</xdr:col>
      <xdr:colOff>533400</xdr:colOff>
      <xdr:row>3</xdr:row>
      <xdr:rowOff>152400</xdr:rowOff>
    </xdr:to>
    <xdr:pic>
      <xdr:nvPicPr>
        <xdr:cNvPr id="4" name="Imag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" t="17361" r="6983" b="53384"/>
        <a:stretch/>
      </xdr:blipFill>
      <xdr:spPr bwMode="auto">
        <a:xfrm>
          <a:off x="0" y="0"/>
          <a:ext cx="5867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16</xdr:col>
      <xdr:colOff>19050</xdr:colOff>
      <xdr:row>4</xdr:row>
      <xdr:rowOff>28575</xdr:rowOff>
    </xdr:to>
    <xdr:pic>
      <xdr:nvPicPr>
        <xdr:cNvPr id="3" name="Imag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" t="17361" r="3573" b="53384"/>
        <a:stretch/>
      </xdr:blipFill>
      <xdr:spPr bwMode="auto">
        <a:xfrm>
          <a:off x="152400" y="38100"/>
          <a:ext cx="61912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85725</xdr:colOff>
      <xdr:row>3</xdr:row>
      <xdr:rowOff>152400</xdr:rowOff>
    </xdr:to>
    <xdr:pic>
      <xdr:nvPicPr>
        <xdr:cNvPr id="3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" t="17361" r="-8" b="53384"/>
        <a:stretch>
          <a:fillRect/>
        </a:stretch>
      </xdr:blipFill>
      <xdr:spPr bwMode="auto">
        <a:xfrm>
          <a:off x="0" y="0"/>
          <a:ext cx="64389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B108"/>
  <sheetViews>
    <sheetView showGridLines="0" tabSelected="1" topLeftCell="A11" zoomScale="160" zoomScaleNormal="160" workbookViewId="0">
      <selection activeCell="H11" sqref="H11"/>
    </sheetView>
  </sheetViews>
  <sheetFormatPr baseColWidth="10" defaultColWidth="0" defaultRowHeight="0" customHeight="1" zeroHeight="1" x14ac:dyDescent="0.2"/>
  <cols>
    <col min="1" max="1" width="3.85546875" style="21" customWidth="1"/>
    <col min="2" max="2" width="1.7109375" style="21" customWidth="1"/>
    <col min="3" max="10" width="11.42578125" style="21" customWidth="1"/>
    <col min="11" max="11" width="8.28515625" style="21" customWidth="1"/>
    <col min="12" max="12" width="9.7109375" style="21" customWidth="1"/>
    <col min="13" max="13" width="2.140625" style="21" bestFit="1" customWidth="1"/>
    <col min="14" max="14" width="5.140625" style="21" customWidth="1"/>
    <col min="15" max="15" width="3.140625" style="21" customWidth="1"/>
    <col min="16" max="16" width="0.42578125" style="21" customWidth="1"/>
    <col min="17" max="254" width="11.42578125" style="21" hidden="1"/>
    <col min="255" max="255" width="13" style="21" customWidth="1"/>
    <col min="256" max="256" width="13.42578125" style="21" customWidth="1"/>
    <col min="257" max="258" width="4.7109375" style="21" customWidth="1"/>
    <col min="259" max="259" width="5.42578125" style="21" customWidth="1"/>
    <col min="260" max="261" width="4.7109375" style="21" customWidth="1"/>
    <col min="262" max="262" width="6.140625" style="21" customWidth="1"/>
    <col min="263" max="264" width="4.7109375" style="21" customWidth="1"/>
    <col min="265" max="265" width="1.5703125" style="21" customWidth="1"/>
    <col min="266" max="266" width="4.85546875" style="21" customWidth="1"/>
    <col min="267" max="267" width="8.28515625" style="21" customWidth="1"/>
    <col min="268" max="268" width="9.7109375" style="21" customWidth="1"/>
    <col min="269" max="269" width="2.140625" style="21" bestFit="1" customWidth="1"/>
    <col min="270" max="270" width="5.140625" style="21" customWidth="1"/>
    <col min="271" max="271" width="3.140625" style="21" customWidth="1"/>
    <col min="272" max="272" width="0.42578125" style="21" customWidth="1"/>
    <col min="273" max="510" width="11.42578125" style="21" hidden="1"/>
    <col min="511" max="511" width="13" style="21" customWidth="1"/>
    <col min="512" max="512" width="13.42578125" style="21" customWidth="1"/>
    <col min="513" max="514" width="4.7109375" style="21" customWidth="1"/>
    <col min="515" max="515" width="5.42578125" style="21" customWidth="1"/>
    <col min="516" max="517" width="4.7109375" style="21" customWidth="1"/>
    <col min="518" max="518" width="6.140625" style="21" customWidth="1"/>
    <col min="519" max="520" width="4.7109375" style="21" customWidth="1"/>
    <col min="521" max="521" width="1.5703125" style="21" customWidth="1"/>
    <col min="522" max="522" width="4.85546875" style="21" customWidth="1"/>
    <col min="523" max="523" width="8.28515625" style="21" customWidth="1"/>
    <col min="524" max="524" width="9.7109375" style="21" customWidth="1"/>
    <col min="525" max="525" width="2.140625" style="21" bestFit="1" customWidth="1"/>
    <col min="526" max="526" width="5.140625" style="21" customWidth="1"/>
    <col min="527" max="527" width="3.140625" style="21" customWidth="1"/>
    <col min="528" max="528" width="0.42578125" style="21" customWidth="1"/>
    <col min="529" max="766" width="11.42578125" style="21" hidden="1"/>
    <col min="767" max="767" width="13" style="21" customWidth="1"/>
    <col min="768" max="768" width="13.42578125" style="21" customWidth="1"/>
    <col min="769" max="770" width="4.7109375" style="21" customWidth="1"/>
    <col min="771" max="771" width="5.42578125" style="21" customWidth="1"/>
    <col min="772" max="773" width="4.7109375" style="21" customWidth="1"/>
    <col min="774" max="774" width="6.140625" style="21" customWidth="1"/>
    <col min="775" max="776" width="4.7109375" style="21" customWidth="1"/>
    <col min="777" max="777" width="1.5703125" style="21" customWidth="1"/>
    <col min="778" max="778" width="4.85546875" style="21" customWidth="1"/>
    <col min="779" max="779" width="8.28515625" style="21" customWidth="1"/>
    <col min="780" max="780" width="9.7109375" style="21" customWidth="1"/>
    <col min="781" max="781" width="2.140625" style="21" bestFit="1" customWidth="1"/>
    <col min="782" max="782" width="5.140625" style="21" customWidth="1"/>
    <col min="783" max="783" width="3.140625" style="21" customWidth="1"/>
    <col min="784" max="784" width="0.42578125" style="21" customWidth="1"/>
    <col min="785" max="1022" width="11.42578125" style="21" hidden="1"/>
    <col min="1023" max="1023" width="13" style="21" customWidth="1"/>
    <col min="1024" max="1024" width="13.42578125" style="21" customWidth="1"/>
    <col min="1025" max="1026" width="4.7109375" style="21" customWidth="1"/>
    <col min="1027" max="1027" width="5.42578125" style="21" customWidth="1"/>
    <col min="1028" max="1029" width="4.7109375" style="21" customWidth="1"/>
    <col min="1030" max="1030" width="6.140625" style="21" customWidth="1"/>
    <col min="1031" max="1032" width="4.7109375" style="21" customWidth="1"/>
    <col min="1033" max="1033" width="1.5703125" style="21" customWidth="1"/>
    <col min="1034" max="1034" width="4.85546875" style="21" customWidth="1"/>
    <col min="1035" max="1035" width="8.28515625" style="21" customWidth="1"/>
    <col min="1036" max="1036" width="9.7109375" style="21" customWidth="1"/>
    <col min="1037" max="1037" width="2.140625" style="21" bestFit="1" customWidth="1"/>
    <col min="1038" max="1038" width="5.140625" style="21" customWidth="1"/>
    <col min="1039" max="1039" width="3.140625" style="21" customWidth="1"/>
    <col min="1040" max="1040" width="0.42578125" style="21" customWidth="1"/>
    <col min="1041" max="1278" width="11.42578125" style="21" hidden="1"/>
    <col min="1279" max="1279" width="13" style="21" customWidth="1"/>
    <col min="1280" max="1280" width="13.42578125" style="21" customWidth="1"/>
    <col min="1281" max="1282" width="4.7109375" style="21" customWidth="1"/>
    <col min="1283" max="1283" width="5.42578125" style="21" customWidth="1"/>
    <col min="1284" max="1285" width="4.7109375" style="21" customWidth="1"/>
    <col min="1286" max="1286" width="6.140625" style="21" customWidth="1"/>
    <col min="1287" max="1288" width="4.7109375" style="21" customWidth="1"/>
    <col min="1289" max="1289" width="1.5703125" style="21" customWidth="1"/>
    <col min="1290" max="1290" width="4.85546875" style="21" customWidth="1"/>
    <col min="1291" max="1291" width="8.28515625" style="21" customWidth="1"/>
    <col min="1292" max="1292" width="9.7109375" style="21" customWidth="1"/>
    <col min="1293" max="1293" width="2.140625" style="21" bestFit="1" customWidth="1"/>
    <col min="1294" max="1294" width="5.140625" style="21" customWidth="1"/>
    <col min="1295" max="1295" width="3.140625" style="21" customWidth="1"/>
    <col min="1296" max="1296" width="0.42578125" style="21" customWidth="1"/>
    <col min="1297" max="1534" width="11.42578125" style="21" hidden="1"/>
    <col min="1535" max="1535" width="13" style="21" customWidth="1"/>
    <col min="1536" max="1536" width="13.42578125" style="21" customWidth="1"/>
    <col min="1537" max="1538" width="4.7109375" style="21" customWidth="1"/>
    <col min="1539" max="1539" width="5.42578125" style="21" customWidth="1"/>
    <col min="1540" max="1541" width="4.7109375" style="21" customWidth="1"/>
    <col min="1542" max="1542" width="6.140625" style="21" customWidth="1"/>
    <col min="1543" max="1544" width="4.7109375" style="21" customWidth="1"/>
    <col min="1545" max="1545" width="1.5703125" style="21" customWidth="1"/>
    <col min="1546" max="1546" width="4.85546875" style="21" customWidth="1"/>
    <col min="1547" max="1547" width="8.28515625" style="21" customWidth="1"/>
    <col min="1548" max="1548" width="9.7109375" style="21" customWidth="1"/>
    <col min="1549" max="1549" width="2.140625" style="21" bestFit="1" customWidth="1"/>
    <col min="1550" max="1550" width="5.140625" style="21" customWidth="1"/>
    <col min="1551" max="1551" width="3.140625" style="21" customWidth="1"/>
    <col min="1552" max="1552" width="0.42578125" style="21" customWidth="1"/>
    <col min="1553" max="1790" width="11.42578125" style="21" hidden="1"/>
    <col min="1791" max="1791" width="13" style="21" customWidth="1"/>
    <col min="1792" max="1792" width="13.42578125" style="21" customWidth="1"/>
    <col min="1793" max="1794" width="4.7109375" style="21" customWidth="1"/>
    <col min="1795" max="1795" width="5.42578125" style="21" customWidth="1"/>
    <col min="1796" max="1797" width="4.7109375" style="21" customWidth="1"/>
    <col min="1798" max="1798" width="6.140625" style="21" customWidth="1"/>
    <col min="1799" max="1800" width="4.7109375" style="21" customWidth="1"/>
    <col min="1801" max="1801" width="1.5703125" style="21" customWidth="1"/>
    <col min="1802" max="1802" width="4.85546875" style="21" customWidth="1"/>
    <col min="1803" max="1803" width="8.28515625" style="21" customWidth="1"/>
    <col min="1804" max="1804" width="9.7109375" style="21" customWidth="1"/>
    <col min="1805" max="1805" width="2.140625" style="21" bestFit="1" customWidth="1"/>
    <col min="1806" max="1806" width="5.140625" style="21" customWidth="1"/>
    <col min="1807" max="1807" width="3.140625" style="21" customWidth="1"/>
    <col min="1808" max="1808" width="0.42578125" style="21" customWidth="1"/>
    <col min="1809" max="2046" width="11.42578125" style="21" hidden="1"/>
    <col min="2047" max="2047" width="13" style="21" customWidth="1"/>
    <col min="2048" max="2048" width="13.42578125" style="21" customWidth="1"/>
    <col min="2049" max="2050" width="4.7109375" style="21" customWidth="1"/>
    <col min="2051" max="2051" width="5.42578125" style="21" customWidth="1"/>
    <col min="2052" max="2053" width="4.7109375" style="21" customWidth="1"/>
    <col min="2054" max="2054" width="6.140625" style="21" customWidth="1"/>
    <col min="2055" max="2056" width="4.7109375" style="21" customWidth="1"/>
    <col min="2057" max="2057" width="1.5703125" style="21" customWidth="1"/>
    <col min="2058" max="2058" width="4.85546875" style="21" customWidth="1"/>
    <col min="2059" max="2059" width="8.28515625" style="21" customWidth="1"/>
    <col min="2060" max="2060" width="9.7109375" style="21" customWidth="1"/>
    <col min="2061" max="2061" width="2.140625" style="21" bestFit="1" customWidth="1"/>
    <col min="2062" max="2062" width="5.140625" style="21" customWidth="1"/>
    <col min="2063" max="2063" width="3.140625" style="21" customWidth="1"/>
    <col min="2064" max="2064" width="0.42578125" style="21" customWidth="1"/>
    <col min="2065" max="2302" width="11.42578125" style="21" hidden="1"/>
    <col min="2303" max="2303" width="13" style="21" customWidth="1"/>
    <col min="2304" max="2304" width="13.42578125" style="21" customWidth="1"/>
    <col min="2305" max="2306" width="4.7109375" style="21" customWidth="1"/>
    <col min="2307" max="2307" width="5.42578125" style="21" customWidth="1"/>
    <col min="2308" max="2309" width="4.7109375" style="21" customWidth="1"/>
    <col min="2310" max="2310" width="6.140625" style="21" customWidth="1"/>
    <col min="2311" max="2312" width="4.7109375" style="21" customWidth="1"/>
    <col min="2313" max="2313" width="1.5703125" style="21" customWidth="1"/>
    <col min="2314" max="2314" width="4.85546875" style="21" customWidth="1"/>
    <col min="2315" max="2315" width="8.28515625" style="21" customWidth="1"/>
    <col min="2316" max="2316" width="9.7109375" style="21" customWidth="1"/>
    <col min="2317" max="2317" width="2.140625" style="21" bestFit="1" customWidth="1"/>
    <col min="2318" max="2318" width="5.140625" style="21" customWidth="1"/>
    <col min="2319" max="2319" width="3.140625" style="21" customWidth="1"/>
    <col min="2320" max="2320" width="0.42578125" style="21" customWidth="1"/>
    <col min="2321" max="2558" width="11.42578125" style="21" hidden="1"/>
    <col min="2559" max="2559" width="13" style="21" customWidth="1"/>
    <col min="2560" max="2560" width="13.42578125" style="21" customWidth="1"/>
    <col min="2561" max="2562" width="4.7109375" style="21" customWidth="1"/>
    <col min="2563" max="2563" width="5.42578125" style="21" customWidth="1"/>
    <col min="2564" max="2565" width="4.7109375" style="21" customWidth="1"/>
    <col min="2566" max="2566" width="6.140625" style="21" customWidth="1"/>
    <col min="2567" max="2568" width="4.7109375" style="21" customWidth="1"/>
    <col min="2569" max="2569" width="1.5703125" style="21" customWidth="1"/>
    <col min="2570" max="2570" width="4.85546875" style="21" customWidth="1"/>
    <col min="2571" max="2571" width="8.28515625" style="21" customWidth="1"/>
    <col min="2572" max="2572" width="9.7109375" style="21" customWidth="1"/>
    <col min="2573" max="2573" width="2.140625" style="21" bestFit="1" customWidth="1"/>
    <col min="2574" max="2574" width="5.140625" style="21" customWidth="1"/>
    <col min="2575" max="2575" width="3.140625" style="21" customWidth="1"/>
    <col min="2576" max="2576" width="0.42578125" style="21" customWidth="1"/>
    <col min="2577" max="2814" width="11.42578125" style="21" hidden="1"/>
    <col min="2815" max="2815" width="13" style="21" customWidth="1"/>
    <col min="2816" max="2816" width="13.42578125" style="21" customWidth="1"/>
    <col min="2817" max="2818" width="4.7109375" style="21" customWidth="1"/>
    <col min="2819" max="2819" width="5.42578125" style="21" customWidth="1"/>
    <col min="2820" max="2821" width="4.7109375" style="21" customWidth="1"/>
    <col min="2822" max="2822" width="6.140625" style="21" customWidth="1"/>
    <col min="2823" max="2824" width="4.7109375" style="21" customWidth="1"/>
    <col min="2825" max="2825" width="1.5703125" style="21" customWidth="1"/>
    <col min="2826" max="2826" width="4.85546875" style="21" customWidth="1"/>
    <col min="2827" max="2827" width="8.28515625" style="21" customWidth="1"/>
    <col min="2828" max="2828" width="9.7109375" style="21" customWidth="1"/>
    <col min="2829" max="2829" width="2.140625" style="21" bestFit="1" customWidth="1"/>
    <col min="2830" max="2830" width="5.140625" style="21" customWidth="1"/>
    <col min="2831" max="2831" width="3.140625" style="21" customWidth="1"/>
    <col min="2832" max="2832" width="0.42578125" style="21" customWidth="1"/>
    <col min="2833" max="3070" width="11.42578125" style="21" hidden="1"/>
    <col min="3071" max="3071" width="13" style="21" customWidth="1"/>
    <col min="3072" max="3072" width="13.42578125" style="21" customWidth="1"/>
    <col min="3073" max="3074" width="4.7109375" style="21" customWidth="1"/>
    <col min="3075" max="3075" width="5.42578125" style="21" customWidth="1"/>
    <col min="3076" max="3077" width="4.7109375" style="21" customWidth="1"/>
    <col min="3078" max="3078" width="6.140625" style="21" customWidth="1"/>
    <col min="3079" max="3080" width="4.7109375" style="21" customWidth="1"/>
    <col min="3081" max="3081" width="1.5703125" style="21" customWidth="1"/>
    <col min="3082" max="3082" width="4.85546875" style="21" customWidth="1"/>
    <col min="3083" max="3083" width="8.28515625" style="21" customWidth="1"/>
    <col min="3084" max="3084" width="9.7109375" style="21" customWidth="1"/>
    <col min="3085" max="3085" width="2.140625" style="21" bestFit="1" customWidth="1"/>
    <col min="3086" max="3086" width="5.140625" style="21" customWidth="1"/>
    <col min="3087" max="3087" width="3.140625" style="21" customWidth="1"/>
    <col min="3088" max="3088" width="0.42578125" style="21" customWidth="1"/>
    <col min="3089" max="3326" width="11.42578125" style="21" hidden="1"/>
    <col min="3327" max="3327" width="13" style="21" customWidth="1"/>
    <col min="3328" max="3328" width="13.42578125" style="21" customWidth="1"/>
    <col min="3329" max="3330" width="4.7109375" style="21" customWidth="1"/>
    <col min="3331" max="3331" width="5.42578125" style="21" customWidth="1"/>
    <col min="3332" max="3333" width="4.7109375" style="21" customWidth="1"/>
    <col min="3334" max="3334" width="6.140625" style="21" customWidth="1"/>
    <col min="3335" max="3336" width="4.7109375" style="21" customWidth="1"/>
    <col min="3337" max="3337" width="1.5703125" style="21" customWidth="1"/>
    <col min="3338" max="3338" width="4.85546875" style="21" customWidth="1"/>
    <col min="3339" max="3339" width="8.28515625" style="21" customWidth="1"/>
    <col min="3340" max="3340" width="9.7109375" style="21" customWidth="1"/>
    <col min="3341" max="3341" width="2.140625" style="21" bestFit="1" customWidth="1"/>
    <col min="3342" max="3342" width="5.140625" style="21" customWidth="1"/>
    <col min="3343" max="3343" width="3.140625" style="21" customWidth="1"/>
    <col min="3344" max="3344" width="0.42578125" style="21" customWidth="1"/>
    <col min="3345" max="3582" width="11.42578125" style="21" hidden="1"/>
    <col min="3583" max="3583" width="13" style="21" customWidth="1"/>
    <col min="3584" max="3584" width="13.42578125" style="21" customWidth="1"/>
    <col min="3585" max="3586" width="4.7109375" style="21" customWidth="1"/>
    <col min="3587" max="3587" width="5.42578125" style="21" customWidth="1"/>
    <col min="3588" max="3589" width="4.7109375" style="21" customWidth="1"/>
    <col min="3590" max="3590" width="6.140625" style="21" customWidth="1"/>
    <col min="3591" max="3592" width="4.7109375" style="21" customWidth="1"/>
    <col min="3593" max="3593" width="1.5703125" style="21" customWidth="1"/>
    <col min="3594" max="3594" width="4.85546875" style="21" customWidth="1"/>
    <col min="3595" max="3595" width="8.28515625" style="21" customWidth="1"/>
    <col min="3596" max="3596" width="9.7109375" style="21" customWidth="1"/>
    <col min="3597" max="3597" width="2.140625" style="21" bestFit="1" customWidth="1"/>
    <col min="3598" max="3598" width="5.140625" style="21" customWidth="1"/>
    <col min="3599" max="3599" width="3.140625" style="21" customWidth="1"/>
    <col min="3600" max="3600" width="0.42578125" style="21" customWidth="1"/>
    <col min="3601" max="3838" width="11.42578125" style="21" hidden="1"/>
    <col min="3839" max="3839" width="13" style="21" customWidth="1"/>
    <col min="3840" max="3840" width="13.42578125" style="21" customWidth="1"/>
    <col min="3841" max="3842" width="4.7109375" style="21" customWidth="1"/>
    <col min="3843" max="3843" width="5.42578125" style="21" customWidth="1"/>
    <col min="3844" max="3845" width="4.7109375" style="21" customWidth="1"/>
    <col min="3846" max="3846" width="6.140625" style="21" customWidth="1"/>
    <col min="3847" max="3848" width="4.7109375" style="21" customWidth="1"/>
    <col min="3849" max="3849" width="1.5703125" style="21" customWidth="1"/>
    <col min="3850" max="3850" width="4.85546875" style="21" customWidth="1"/>
    <col min="3851" max="3851" width="8.28515625" style="21" customWidth="1"/>
    <col min="3852" max="3852" width="9.7109375" style="21" customWidth="1"/>
    <col min="3853" max="3853" width="2.140625" style="21" bestFit="1" customWidth="1"/>
    <col min="3854" max="3854" width="5.140625" style="21" customWidth="1"/>
    <col min="3855" max="3855" width="3.140625" style="21" customWidth="1"/>
    <col min="3856" max="3856" width="0.42578125" style="21" customWidth="1"/>
    <col min="3857" max="4094" width="11.42578125" style="21" hidden="1"/>
    <col min="4095" max="4095" width="13" style="21" customWidth="1"/>
    <col min="4096" max="4096" width="13.42578125" style="21" customWidth="1"/>
    <col min="4097" max="4098" width="4.7109375" style="21" customWidth="1"/>
    <col min="4099" max="4099" width="5.42578125" style="21" customWidth="1"/>
    <col min="4100" max="4101" width="4.7109375" style="21" customWidth="1"/>
    <col min="4102" max="4102" width="6.140625" style="21" customWidth="1"/>
    <col min="4103" max="4104" width="4.7109375" style="21" customWidth="1"/>
    <col min="4105" max="4105" width="1.5703125" style="21" customWidth="1"/>
    <col min="4106" max="4106" width="4.85546875" style="21" customWidth="1"/>
    <col min="4107" max="4107" width="8.28515625" style="21" customWidth="1"/>
    <col min="4108" max="4108" width="9.7109375" style="21" customWidth="1"/>
    <col min="4109" max="4109" width="2.140625" style="21" bestFit="1" customWidth="1"/>
    <col min="4110" max="4110" width="5.140625" style="21" customWidth="1"/>
    <col min="4111" max="4111" width="3.140625" style="21" customWidth="1"/>
    <col min="4112" max="4112" width="0.42578125" style="21" customWidth="1"/>
    <col min="4113" max="4350" width="11.42578125" style="21" hidden="1"/>
    <col min="4351" max="4351" width="13" style="21" customWidth="1"/>
    <col min="4352" max="4352" width="13.42578125" style="21" customWidth="1"/>
    <col min="4353" max="4354" width="4.7109375" style="21" customWidth="1"/>
    <col min="4355" max="4355" width="5.42578125" style="21" customWidth="1"/>
    <col min="4356" max="4357" width="4.7109375" style="21" customWidth="1"/>
    <col min="4358" max="4358" width="6.140625" style="21" customWidth="1"/>
    <col min="4359" max="4360" width="4.7109375" style="21" customWidth="1"/>
    <col min="4361" max="4361" width="1.5703125" style="21" customWidth="1"/>
    <col min="4362" max="4362" width="4.85546875" style="21" customWidth="1"/>
    <col min="4363" max="4363" width="8.28515625" style="21" customWidth="1"/>
    <col min="4364" max="4364" width="9.7109375" style="21" customWidth="1"/>
    <col min="4365" max="4365" width="2.140625" style="21" bestFit="1" customWidth="1"/>
    <col min="4366" max="4366" width="5.140625" style="21" customWidth="1"/>
    <col min="4367" max="4367" width="3.140625" style="21" customWidth="1"/>
    <col min="4368" max="4368" width="0.42578125" style="21" customWidth="1"/>
    <col min="4369" max="4606" width="11.42578125" style="21" hidden="1"/>
    <col min="4607" max="4607" width="13" style="21" customWidth="1"/>
    <col min="4608" max="4608" width="13.42578125" style="21" customWidth="1"/>
    <col min="4609" max="4610" width="4.7109375" style="21" customWidth="1"/>
    <col min="4611" max="4611" width="5.42578125" style="21" customWidth="1"/>
    <col min="4612" max="4613" width="4.7109375" style="21" customWidth="1"/>
    <col min="4614" max="4614" width="6.140625" style="21" customWidth="1"/>
    <col min="4615" max="4616" width="4.7109375" style="21" customWidth="1"/>
    <col min="4617" max="4617" width="1.5703125" style="21" customWidth="1"/>
    <col min="4618" max="4618" width="4.85546875" style="21" customWidth="1"/>
    <col min="4619" max="4619" width="8.28515625" style="21" customWidth="1"/>
    <col min="4620" max="4620" width="9.7109375" style="21" customWidth="1"/>
    <col min="4621" max="4621" width="2.140625" style="21" bestFit="1" customWidth="1"/>
    <col min="4622" max="4622" width="5.140625" style="21" customWidth="1"/>
    <col min="4623" max="4623" width="3.140625" style="21" customWidth="1"/>
    <col min="4624" max="4624" width="0.42578125" style="21" customWidth="1"/>
    <col min="4625" max="4862" width="11.42578125" style="21" hidden="1"/>
    <col min="4863" max="4863" width="13" style="21" customWidth="1"/>
    <col min="4864" max="4864" width="13.42578125" style="21" customWidth="1"/>
    <col min="4865" max="4866" width="4.7109375" style="21" customWidth="1"/>
    <col min="4867" max="4867" width="5.42578125" style="21" customWidth="1"/>
    <col min="4868" max="4869" width="4.7109375" style="21" customWidth="1"/>
    <col min="4870" max="4870" width="6.140625" style="21" customWidth="1"/>
    <col min="4871" max="4872" width="4.7109375" style="21" customWidth="1"/>
    <col min="4873" max="4873" width="1.5703125" style="21" customWidth="1"/>
    <col min="4874" max="4874" width="4.85546875" style="21" customWidth="1"/>
    <col min="4875" max="4875" width="8.28515625" style="21" customWidth="1"/>
    <col min="4876" max="4876" width="9.7109375" style="21" customWidth="1"/>
    <col min="4877" max="4877" width="2.140625" style="21" bestFit="1" customWidth="1"/>
    <col min="4878" max="4878" width="5.140625" style="21" customWidth="1"/>
    <col min="4879" max="4879" width="3.140625" style="21" customWidth="1"/>
    <col min="4880" max="4880" width="0.42578125" style="21" customWidth="1"/>
    <col min="4881" max="5118" width="11.42578125" style="21" hidden="1"/>
    <col min="5119" max="5119" width="13" style="21" customWidth="1"/>
    <col min="5120" max="5120" width="13.42578125" style="21" customWidth="1"/>
    <col min="5121" max="5122" width="4.7109375" style="21" customWidth="1"/>
    <col min="5123" max="5123" width="5.42578125" style="21" customWidth="1"/>
    <col min="5124" max="5125" width="4.7109375" style="21" customWidth="1"/>
    <col min="5126" max="5126" width="6.140625" style="21" customWidth="1"/>
    <col min="5127" max="5128" width="4.7109375" style="21" customWidth="1"/>
    <col min="5129" max="5129" width="1.5703125" style="21" customWidth="1"/>
    <col min="5130" max="5130" width="4.85546875" style="21" customWidth="1"/>
    <col min="5131" max="5131" width="8.28515625" style="21" customWidth="1"/>
    <col min="5132" max="5132" width="9.7109375" style="21" customWidth="1"/>
    <col min="5133" max="5133" width="2.140625" style="21" bestFit="1" customWidth="1"/>
    <col min="5134" max="5134" width="5.140625" style="21" customWidth="1"/>
    <col min="5135" max="5135" width="3.140625" style="21" customWidth="1"/>
    <col min="5136" max="5136" width="0.42578125" style="21" customWidth="1"/>
    <col min="5137" max="5374" width="11.42578125" style="21" hidden="1"/>
    <col min="5375" max="5375" width="13" style="21" customWidth="1"/>
    <col min="5376" max="5376" width="13.42578125" style="21" customWidth="1"/>
    <col min="5377" max="5378" width="4.7109375" style="21" customWidth="1"/>
    <col min="5379" max="5379" width="5.42578125" style="21" customWidth="1"/>
    <col min="5380" max="5381" width="4.7109375" style="21" customWidth="1"/>
    <col min="5382" max="5382" width="6.140625" style="21" customWidth="1"/>
    <col min="5383" max="5384" width="4.7109375" style="21" customWidth="1"/>
    <col min="5385" max="5385" width="1.5703125" style="21" customWidth="1"/>
    <col min="5386" max="5386" width="4.85546875" style="21" customWidth="1"/>
    <col min="5387" max="5387" width="8.28515625" style="21" customWidth="1"/>
    <col min="5388" max="5388" width="9.7109375" style="21" customWidth="1"/>
    <col min="5389" max="5389" width="2.140625" style="21" bestFit="1" customWidth="1"/>
    <col min="5390" max="5390" width="5.140625" style="21" customWidth="1"/>
    <col min="5391" max="5391" width="3.140625" style="21" customWidth="1"/>
    <col min="5392" max="5392" width="0.42578125" style="21" customWidth="1"/>
    <col min="5393" max="5630" width="11.42578125" style="21" hidden="1"/>
    <col min="5631" max="5631" width="13" style="21" customWidth="1"/>
    <col min="5632" max="5632" width="13.42578125" style="21" customWidth="1"/>
    <col min="5633" max="5634" width="4.7109375" style="21" customWidth="1"/>
    <col min="5635" max="5635" width="5.42578125" style="21" customWidth="1"/>
    <col min="5636" max="5637" width="4.7109375" style="21" customWidth="1"/>
    <col min="5638" max="5638" width="6.140625" style="21" customWidth="1"/>
    <col min="5639" max="5640" width="4.7109375" style="21" customWidth="1"/>
    <col min="5641" max="5641" width="1.5703125" style="21" customWidth="1"/>
    <col min="5642" max="5642" width="4.85546875" style="21" customWidth="1"/>
    <col min="5643" max="5643" width="8.28515625" style="21" customWidth="1"/>
    <col min="5644" max="5644" width="9.7109375" style="21" customWidth="1"/>
    <col min="5645" max="5645" width="2.140625" style="21" bestFit="1" customWidth="1"/>
    <col min="5646" max="5646" width="5.140625" style="21" customWidth="1"/>
    <col min="5647" max="5647" width="3.140625" style="21" customWidth="1"/>
    <col min="5648" max="5648" width="0.42578125" style="21" customWidth="1"/>
    <col min="5649" max="5886" width="11.42578125" style="21" hidden="1"/>
    <col min="5887" max="5887" width="13" style="21" customWidth="1"/>
    <col min="5888" max="5888" width="13.42578125" style="21" customWidth="1"/>
    <col min="5889" max="5890" width="4.7109375" style="21" customWidth="1"/>
    <col min="5891" max="5891" width="5.42578125" style="21" customWidth="1"/>
    <col min="5892" max="5893" width="4.7109375" style="21" customWidth="1"/>
    <col min="5894" max="5894" width="6.140625" style="21" customWidth="1"/>
    <col min="5895" max="5896" width="4.7109375" style="21" customWidth="1"/>
    <col min="5897" max="5897" width="1.5703125" style="21" customWidth="1"/>
    <col min="5898" max="5898" width="4.85546875" style="21" customWidth="1"/>
    <col min="5899" max="5899" width="8.28515625" style="21" customWidth="1"/>
    <col min="5900" max="5900" width="9.7109375" style="21" customWidth="1"/>
    <col min="5901" max="5901" width="2.140625" style="21" bestFit="1" customWidth="1"/>
    <col min="5902" max="5902" width="5.140625" style="21" customWidth="1"/>
    <col min="5903" max="5903" width="3.140625" style="21" customWidth="1"/>
    <col min="5904" max="5904" width="0.42578125" style="21" customWidth="1"/>
    <col min="5905" max="6142" width="11.42578125" style="21" hidden="1"/>
    <col min="6143" max="6143" width="13" style="21" customWidth="1"/>
    <col min="6144" max="6144" width="13.42578125" style="21" customWidth="1"/>
    <col min="6145" max="6146" width="4.7109375" style="21" customWidth="1"/>
    <col min="6147" max="6147" width="5.42578125" style="21" customWidth="1"/>
    <col min="6148" max="6149" width="4.7109375" style="21" customWidth="1"/>
    <col min="6150" max="6150" width="6.140625" style="21" customWidth="1"/>
    <col min="6151" max="6152" width="4.7109375" style="21" customWidth="1"/>
    <col min="6153" max="6153" width="1.5703125" style="21" customWidth="1"/>
    <col min="6154" max="6154" width="4.85546875" style="21" customWidth="1"/>
    <col min="6155" max="6155" width="8.28515625" style="21" customWidth="1"/>
    <col min="6156" max="6156" width="9.7109375" style="21" customWidth="1"/>
    <col min="6157" max="6157" width="2.140625" style="21" bestFit="1" customWidth="1"/>
    <col min="6158" max="6158" width="5.140625" style="21" customWidth="1"/>
    <col min="6159" max="6159" width="3.140625" style="21" customWidth="1"/>
    <col min="6160" max="6160" width="0.42578125" style="21" customWidth="1"/>
    <col min="6161" max="6398" width="11.42578125" style="21" hidden="1"/>
    <col min="6399" max="6399" width="13" style="21" customWidth="1"/>
    <col min="6400" max="6400" width="13.42578125" style="21" customWidth="1"/>
    <col min="6401" max="6402" width="4.7109375" style="21" customWidth="1"/>
    <col min="6403" max="6403" width="5.42578125" style="21" customWidth="1"/>
    <col min="6404" max="6405" width="4.7109375" style="21" customWidth="1"/>
    <col min="6406" max="6406" width="6.140625" style="21" customWidth="1"/>
    <col min="6407" max="6408" width="4.7109375" style="21" customWidth="1"/>
    <col min="6409" max="6409" width="1.5703125" style="21" customWidth="1"/>
    <col min="6410" max="6410" width="4.85546875" style="21" customWidth="1"/>
    <col min="6411" max="6411" width="8.28515625" style="21" customWidth="1"/>
    <col min="6412" max="6412" width="9.7109375" style="21" customWidth="1"/>
    <col min="6413" max="6413" width="2.140625" style="21" bestFit="1" customWidth="1"/>
    <col min="6414" max="6414" width="5.140625" style="21" customWidth="1"/>
    <col min="6415" max="6415" width="3.140625" style="21" customWidth="1"/>
    <col min="6416" max="6416" width="0.42578125" style="21" customWidth="1"/>
    <col min="6417" max="6654" width="11.42578125" style="21" hidden="1"/>
    <col min="6655" max="6655" width="13" style="21" customWidth="1"/>
    <col min="6656" max="6656" width="13.42578125" style="21" customWidth="1"/>
    <col min="6657" max="6658" width="4.7109375" style="21" customWidth="1"/>
    <col min="6659" max="6659" width="5.42578125" style="21" customWidth="1"/>
    <col min="6660" max="6661" width="4.7109375" style="21" customWidth="1"/>
    <col min="6662" max="6662" width="6.140625" style="21" customWidth="1"/>
    <col min="6663" max="6664" width="4.7109375" style="21" customWidth="1"/>
    <col min="6665" max="6665" width="1.5703125" style="21" customWidth="1"/>
    <col min="6666" max="6666" width="4.85546875" style="21" customWidth="1"/>
    <col min="6667" max="6667" width="8.28515625" style="21" customWidth="1"/>
    <col min="6668" max="6668" width="9.7109375" style="21" customWidth="1"/>
    <col min="6669" max="6669" width="2.140625" style="21" bestFit="1" customWidth="1"/>
    <col min="6670" max="6670" width="5.140625" style="21" customWidth="1"/>
    <col min="6671" max="6671" width="3.140625" style="21" customWidth="1"/>
    <col min="6672" max="6672" width="0.42578125" style="21" customWidth="1"/>
    <col min="6673" max="6910" width="11.42578125" style="21" hidden="1"/>
    <col min="6911" max="6911" width="13" style="21" customWidth="1"/>
    <col min="6912" max="6912" width="13.42578125" style="21" customWidth="1"/>
    <col min="6913" max="6914" width="4.7109375" style="21" customWidth="1"/>
    <col min="6915" max="6915" width="5.42578125" style="21" customWidth="1"/>
    <col min="6916" max="6917" width="4.7109375" style="21" customWidth="1"/>
    <col min="6918" max="6918" width="6.140625" style="21" customWidth="1"/>
    <col min="6919" max="6920" width="4.7109375" style="21" customWidth="1"/>
    <col min="6921" max="6921" width="1.5703125" style="21" customWidth="1"/>
    <col min="6922" max="6922" width="4.85546875" style="21" customWidth="1"/>
    <col min="6923" max="6923" width="8.28515625" style="21" customWidth="1"/>
    <col min="6924" max="6924" width="9.7109375" style="21" customWidth="1"/>
    <col min="6925" max="6925" width="2.140625" style="21" bestFit="1" customWidth="1"/>
    <col min="6926" max="6926" width="5.140625" style="21" customWidth="1"/>
    <col min="6927" max="6927" width="3.140625" style="21" customWidth="1"/>
    <col min="6928" max="6928" width="0.42578125" style="21" customWidth="1"/>
    <col min="6929" max="7166" width="11.42578125" style="21" hidden="1"/>
    <col min="7167" max="7167" width="13" style="21" customWidth="1"/>
    <col min="7168" max="7168" width="13.42578125" style="21" customWidth="1"/>
    <col min="7169" max="7170" width="4.7109375" style="21" customWidth="1"/>
    <col min="7171" max="7171" width="5.42578125" style="21" customWidth="1"/>
    <col min="7172" max="7173" width="4.7109375" style="21" customWidth="1"/>
    <col min="7174" max="7174" width="6.140625" style="21" customWidth="1"/>
    <col min="7175" max="7176" width="4.7109375" style="21" customWidth="1"/>
    <col min="7177" max="7177" width="1.5703125" style="21" customWidth="1"/>
    <col min="7178" max="7178" width="4.85546875" style="21" customWidth="1"/>
    <col min="7179" max="7179" width="8.28515625" style="21" customWidth="1"/>
    <col min="7180" max="7180" width="9.7109375" style="21" customWidth="1"/>
    <col min="7181" max="7181" width="2.140625" style="21" bestFit="1" customWidth="1"/>
    <col min="7182" max="7182" width="5.140625" style="21" customWidth="1"/>
    <col min="7183" max="7183" width="3.140625" style="21" customWidth="1"/>
    <col min="7184" max="7184" width="0.42578125" style="21" customWidth="1"/>
    <col min="7185" max="7422" width="11.42578125" style="21" hidden="1"/>
    <col min="7423" max="7423" width="13" style="21" customWidth="1"/>
    <col min="7424" max="7424" width="13.42578125" style="21" customWidth="1"/>
    <col min="7425" max="7426" width="4.7109375" style="21" customWidth="1"/>
    <col min="7427" max="7427" width="5.42578125" style="21" customWidth="1"/>
    <col min="7428" max="7429" width="4.7109375" style="21" customWidth="1"/>
    <col min="7430" max="7430" width="6.140625" style="21" customWidth="1"/>
    <col min="7431" max="7432" width="4.7109375" style="21" customWidth="1"/>
    <col min="7433" max="7433" width="1.5703125" style="21" customWidth="1"/>
    <col min="7434" max="7434" width="4.85546875" style="21" customWidth="1"/>
    <col min="7435" max="7435" width="8.28515625" style="21" customWidth="1"/>
    <col min="7436" max="7436" width="9.7109375" style="21" customWidth="1"/>
    <col min="7437" max="7437" width="2.140625" style="21" bestFit="1" customWidth="1"/>
    <col min="7438" max="7438" width="5.140625" style="21" customWidth="1"/>
    <col min="7439" max="7439" width="3.140625" style="21" customWidth="1"/>
    <col min="7440" max="7440" width="0.42578125" style="21" customWidth="1"/>
    <col min="7441" max="7678" width="11.42578125" style="21" hidden="1"/>
    <col min="7679" max="7679" width="13" style="21" customWidth="1"/>
    <col min="7680" max="7680" width="13.42578125" style="21" customWidth="1"/>
    <col min="7681" max="7682" width="4.7109375" style="21" customWidth="1"/>
    <col min="7683" max="7683" width="5.42578125" style="21" customWidth="1"/>
    <col min="7684" max="7685" width="4.7109375" style="21" customWidth="1"/>
    <col min="7686" max="7686" width="6.140625" style="21" customWidth="1"/>
    <col min="7687" max="7688" width="4.7109375" style="21" customWidth="1"/>
    <col min="7689" max="7689" width="1.5703125" style="21" customWidth="1"/>
    <col min="7690" max="7690" width="4.85546875" style="21" customWidth="1"/>
    <col min="7691" max="7691" width="8.28515625" style="21" customWidth="1"/>
    <col min="7692" max="7692" width="9.7109375" style="21" customWidth="1"/>
    <col min="7693" max="7693" width="2.140625" style="21" bestFit="1" customWidth="1"/>
    <col min="7694" max="7694" width="5.140625" style="21" customWidth="1"/>
    <col min="7695" max="7695" width="3.140625" style="21" customWidth="1"/>
    <col min="7696" max="7696" width="0.42578125" style="21" customWidth="1"/>
    <col min="7697" max="7934" width="11.42578125" style="21" hidden="1"/>
    <col min="7935" max="7935" width="13" style="21" customWidth="1"/>
    <col min="7936" max="7936" width="13.42578125" style="21" customWidth="1"/>
    <col min="7937" max="7938" width="4.7109375" style="21" customWidth="1"/>
    <col min="7939" max="7939" width="5.42578125" style="21" customWidth="1"/>
    <col min="7940" max="7941" width="4.7109375" style="21" customWidth="1"/>
    <col min="7942" max="7942" width="6.140625" style="21" customWidth="1"/>
    <col min="7943" max="7944" width="4.7109375" style="21" customWidth="1"/>
    <col min="7945" max="7945" width="1.5703125" style="21" customWidth="1"/>
    <col min="7946" max="7946" width="4.85546875" style="21" customWidth="1"/>
    <col min="7947" max="7947" width="8.28515625" style="21" customWidth="1"/>
    <col min="7948" max="7948" width="9.7109375" style="21" customWidth="1"/>
    <col min="7949" max="7949" width="2.140625" style="21" bestFit="1" customWidth="1"/>
    <col min="7950" max="7950" width="5.140625" style="21" customWidth="1"/>
    <col min="7951" max="7951" width="3.140625" style="21" customWidth="1"/>
    <col min="7952" max="7952" width="0.42578125" style="21" customWidth="1"/>
    <col min="7953" max="8190" width="11.42578125" style="21" hidden="1"/>
    <col min="8191" max="8191" width="13" style="21" customWidth="1"/>
    <col min="8192" max="8192" width="13.42578125" style="21" customWidth="1"/>
    <col min="8193" max="8194" width="4.7109375" style="21" customWidth="1"/>
    <col min="8195" max="8195" width="5.42578125" style="21" customWidth="1"/>
    <col min="8196" max="8197" width="4.7109375" style="21" customWidth="1"/>
    <col min="8198" max="8198" width="6.140625" style="21" customWidth="1"/>
    <col min="8199" max="8200" width="4.7109375" style="21" customWidth="1"/>
    <col min="8201" max="8201" width="1.5703125" style="21" customWidth="1"/>
    <col min="8202" max="8202" width="4.85546875" style="21" customWidth="1"/>
    <col min="8203" max="8203" width="8.28515625" style="21" customWidth="1"/>
    <col min="8204" max="8204" width="9.7109375" style="21" customWidth="1"/>
    <col min="8205" max="8205" width="2.140625" style="21" bestFit="1" customWidth="1"/>
    <col min="8206" max="8206" width="5.140625" style="21" customWidth="1"/>
    <col min="8207" max="8207" width="3.140625" style="21" customWidth="1"/>
    <col min="8208" max="8208" width="0.42578125" style="21" customWidth="1"/>
    <col min="8209" max="8446" width="11.42578125" style="21" hidden="1"/>
    <col min="8447" max="8447" width="13" style="21" customWidth="1"/>
    <col min="8448" max="8448" width="13.42578125" style="21" customWidth="1"/>
    <col min="8449" max="8450" width="4.7109375" style="21" customWidth="1"/>
    <col min="8451" max="8451" width="5.42578125" style="21" customWidth="1"/>
    <col min="8452" max="8453" width="4.7109375" style="21" customWidth="1"/>
    <col min="8454" max="8454" width="6.140625" style="21" customWidth="1"/>
    <col min="8455" max="8456" width="4.7109375" style="21" customWidth="1"/>
    <col min="8457" max="8457" width="1.5703125" style="21" customWidth="1"/>
    <col min="8458" max="8458" width="4.85546875" style="21" customWidth="1"/>
    <col min="8459" max="8459" width="8.28515625" style="21" customWidth="1"/>
    <col min="8460" max="8460" width="9.7109375" style="21" customWidth="1"/>
    <col min="8461" max="8461" width="2.140625" style="21" bestFit="1" customWidth="1"/>
    <col min="8462" max="8462" width="5.140625" style="21" customWidth="1"/>
    <col min="8463" max="8463" width="3.140625" style="21" customWidth="1"/>
    <col min="8464" max="8464" width="0.42578125" style="21" customWidth="1"/>
    <col min="8465" max="8702" width="11.42578125" style="21" hidden="1"/>
    <col min="8703" max="8703" width="13" style="21" customWidth="1"/>
    <col min="8704" max="8704" width="13.42578125" style="21" customWidth="1"/>
    <col min="8705" max="8706" width="4.7109375" style="21" customWidth="1"/>
    <col min="8707" max="8707" width="5.42578125" style="21" customWidth="1"/>
    <col min="8708" max="8709" width="4.7109375" style="21" customWidth="1"/>
    <col min="8710" max="8710" width="6.140625" style="21" customWidth="1"/>
    <col min="8711" max="8712" width="4.7109375" style="21" customWidth="1"/>
    <col min="8713" max="8713" width="1.5703125" style="21" customWidth="1"/>
    <col min="8714" max="8714" width="4.85546875" style="21" customWidth="1"/>
    <col min="8715" max="8715" width="8.28515625" style="21" customWidth="1"/>
    <col min="8716" max="8716" width="9.7109375" style="21" customWidth="1"/>
    <col min="8717" max="8717" width="2.140625" style="21" bestFit="1" customWidth="1"/>
    <col min="8718" max="8718" width="5.140625" style="21" customWidth="1"/>
    <col min="8719" max="8719" width="3.140625" style="21" customWidth="1"/>
    <col min="8720" max="8720" width="0.42578125" style="21" customWidth="1"/>
    <col min="8721" max="8958" width="11.42578125" style="21" hidden="1"/>
    <col min="8959" max="8959" width="13" style="21" customWidth="1"/>
    <col min="8960" max="8960" width="13.42578125" style="21" customWidth="1"/>
    <col min="8961" max="8962" width="4.7109375" style="21" customWidth="1"/>
    <col min="8963" max="8963" width="5.42578125" style="21" customWidth="1"/>
    <col min="8964" max="8965" width="4.7109375" style="21" customWidth="1"/>
    <col min="8966" max="8966" width="6.140625" style="21" customWidth="1"/>
    <col min="8967" max="8968" width="4.7109375" style="21" customWidth="1"/>
    <col min="8969" max="8969" width="1.5703125" style="21" customWidth="1"/>
    <col min="8970" max="8970" width="4.85546875" style="21" customWidth="1"/>
    <col min="8971" max="8971" width="8.28515625" style="21" customWidth="1"/>
    <col min="8972" max="8972" width="9.7109375" style="21" customWidth="1"/>
    <col min="8973" max="8973" width="2.140625" style="21" bestFit="1" customWidth="1"/>
    <col min="8974" max="8974" width="5.140625" style="21" customWidth="1"/>
    <col min="8975" max="8975" width="3.140625" style="21" customWidth="1"/>
    <col min="8976" max="8976" width="0.42578125" style="21" customWidth="1"/>
    <col min="8977" max="9214" width="11.42578125" style="21" hidden="1"/>
    <col min="9215" max="9215" width="13" style="21" customWidth="1"/>
    <col min="9216" max="9216" width="13.42578125" style="21" customWidth="1"/>
    <col min="9217" max="9218" width="4.7109375" style="21" customWidth="1"/>
    <col min="9219" max="9219" width="5.42578125" style="21" customWidth="1"/>
    <col min="9220" max="9221" width="4.7109375" style="21" customWidth="1"/>
    <col min="9222" max="9222" width="6.140625" style="21" customWidth="1"/>
    <col min="9223" max="9224" width="4.7109375" style="21" customWidth="1"/>
    <col min="9225" max="9225" width="1.5703125" style="21" customWidth="1"/>
    <col min="9226" max="9226" width="4.85546875" style="21" customWidth="1"/>
    <col min="9227" max="9227" width="8.28515625" style="21" customWidth="1"/>
    <col min="9228" max="9228" width="9.7109375" style="21" customWidth="1"/>
    <col min="9229" max="9229" width="2.140625" style="21" bestFit="1" customWidth="1"/>
    <col min="9230" max="9230" width="5.140625" style="21" customWidth="1"/>
    <col min="9231" max="9231" width="3.140625" style="21" customWidth="1"/>
    <col min="9232" max="9232" width="0.42578125" style="21" customWidth="1"/>
    <col min="9233" max="9470" width="11.42578125" style="21" hidden="1"/>
    <col min="9471" max="9471" width="13" style="21" customWidth="1"/>
    <col min="9472" max="9472" width="13.42578125" style="21" customWidth="1"/>
    <col min="9473" max="9474" width="4.7109375" style="21" customWidth="1"/>
    <col min="9475" max="9475" width="5.42578125" style="21" customWidth="1"/>
    <col min="9476" max="9477" width="4.7109375" style="21" customWidth="1"/>
    <col min="9478" max="9478" width="6.140625" style="21" customWidth="1"/>
    <col min="9479" max="9480" width="4.7109375" style="21" customWidth="1"/>
    <col min="9481" max="9481" width="1.5703125" style="21" customWidth="1"/>
    <col min="9482" max="9482" width="4.85546875" style="21" customWidth="1"/>
    <col min="9483" max="9483" width="8.28515625" style="21" customWidth="1"/>
    <col min="9484" max="9484" width="9.7109375" style="21" customWidth="1"/>
    <col min="9485" max="9485" width="2.140625" style="21" bestFit="1" customWidth="1"/>
    <col min="9486" max="9486" width="5.140625" style="21" customWidth="1"/>
    <col min="9487" max="9487" width="3.140625" style="21" customWidth="1"/>
    <col min="9488" max="9488" width="0.42578125" style="21" customWidth="1"/>
    <col min="9489" max="9726" width="11.42578125" style="21" hidden="1"/>
    <col min="9727" max="9727" width="13" style="21" customWidth="1"/>
    <col min="9728" max="9728" width="13.42578125" style="21" customWidth="1"/>
    <col min="9729" max="9730" width="4.7109375" style="21" customWidth="1"/>
    <col min="9731" max="9731" width="5.42578125" style="21" customWidth="1"/>
    <col min="9732" max="9733" width="4.7109375" style="21" customWidth="1"/>
    <col min="9734" max="9734" width="6.140625" style="21" customWidth="1"/>
    <col min="9735" max="9736" width="4.7109375" style="21" customWidth="1"/>
    <col min="9737" max="9737" width="1.5703125" style="21" customWidth="1"/>
    <col min="9738" max="9738" width="4.85546875" style="21" customWidth="1"/>
    <col min="9739" max="9739" width="8.28515625" style="21" customWidth="1"/>
    <col min="9740" max="9740" width="9.7109375" style="21" customWidth="1"/>
    <col min="9741" max="9741" width="2.140625" style="21" bestFit="1" customWidth="1"/>
    <col min="9742" max="9742" width="5.140625" style="21" customWidth="1"/>
    <col min="9743" max="9743" width="3.140625" style="21" customWidth="1"/>
    <col min="9744" max="9744" width="0.42578125" style="21" customWidth="1"/>
    <col min="9745" max="9982" width="11.42578125" style="21" hidden="1"/>
    <col min="9983" max="9983" width="13" style="21" customWidth="1"/>
    <col min="9984" max="9984" width="13.42578125" style="21" customWidth="1"/>
    <col min="9985" max="9986" width="4.7109375" style="21" customWidth="1"/>
    <col min="9987" max="9987" width="5.42578125" style="21" customWidth="1"/>
    <col min="9988" max="9989" width="4.7109375" style="21" customWidth="1"/>
    <col min="9990" max="9990" width="6.140625" style="21" customWidth="1"/>
    <col min="9991" max="9992" width="4.7109375" style="21" customWidth="1"/>
    <col min="9993" max="9993" width="1.5703125" style="21" customWidth="1"/>
    <col min="9994" max="9994" width="4.85546875" style="21" customWidth="1"/>
    <col min="9995" max="9995" width="8.28515625" style="21" customWidth="1"/>
    <col min="9996" max="9996" width="9.7109375" style="21" customWidth="1"/>
    <col min="9997" max="9997" width="2.140625" style="21" bestFit="1" customWidth="1"/>
    <col min="9998" max="9998" width="5.140625" style="21" customWidth="1"/>
    <col min="9999" max="9999" width="3.140625" style="21" customWidth="1"/>
    <col min="10000" max="10000" width="0.42578125" style="21" customWidth="1"/>
    <col min="10001" max="10238" width="11.42578125" style="21" hidden="1"/>
    <col min="10239" max="10239" width="13" style="21" customWidth="1"/>
    <col min="10240" max="10240" width="13.42578125" style="21" customWidth="1"/>
    <col min="10241" max="10242" width="4.7109375" style="21" customWidth="1"/>
    <col min="10243" max="10243" width="5.42578125" style="21" customWidth="1"/>
    <col min="10244" max="10245" width="4.7109375" style="21" customWidth="1"/>
    <col min="10246" max="10246" width="6.140625" style="21" customWidth="1"/>
    <col min="10247" max="10248" width="4.7109375" style="21" customWidth="1"/>
    <col min="10249" max="10249" width="1.5703125" style="21" customWidth="1"/>
    <col min="10250" max="10250" width="4.85546875" style="21" customWidth="1"/>
    <col min="10251" max="10251" width="8.28515625" style="21" customWidth="1"/>
    <col min="10252" max="10252" width="9.7109375" style="21" customWidth="1"/>
    <col min="10253" max="10253" width="2.140625" style="21" bestFit="1" customWidth="1"/>
    <col min="10254" max="10254" width="5.140625" style="21" customWidth="1"/>
    <col min="10255" max="10255" width="3.140625" style="21" customWidth="1"/>
    <col min="10256" max="10256" width="0.42578125" style="21" customWidth="1"/>
    <col min="10257" max="10494" width="11.42578125" style="21" hidden="1"/>
    <col min="10495" max="10495" width="13" style="21" customWidth="1"/>
    <col min="10496" max="10496" width="13.42578125" style="21" customWidth="1"/>
    <col min="10497" max="10498" width="4.7109375" style="21" customWidth="1"/>
    <col min="10499" max="10499" width="5.42578125" style="21" customWidth="1"/>
    <col min="10500" max="10501" width="4.7109375" style="21" customWidth="1"/>
    <col min="10502" max="10502" width="6.140625" style="21" customWidth="1"/>
    <col min="10503" max="10504" width="4.7109375" style="21" customWidth="1"/>
    <col min="10505" max="10505" width="1.5703125" style="21" customWidth="1"/>
    <col min="10506" max="10506" width="4.85546875" style="21" customWidth="1"/>
    <col min="10507" max="10507" width="8.28515625" style="21" customWidth="1"/>
    <col min="10508" max="10508" width="9.7109375" style="21" customWidth="1"/>
    <col min="10509" max="10509" width="2.140625" style="21" bestFit="1" customWidth="1"/>
    <col min="10510" max="10510" width="5.140625" style="21" customWidth="1"/>
    <col min="10511" max="10511" width="3.140625" style="21" customWidth="1"/>
    <col min="10512" max="10512" width="0.42578125" style="21" customWidth="1"/>
    <col min="10513" max="10750" width="11.42578125" style="21" hidden="1"/>
    <col min="10751" max="10751" width="13" style="21" customWidth="1"/>
    <col min="10752" max="10752" width="13.42578125" style="21" customWidth="1"/>
    <col min="10753" max="10754" width="4.7109375" style="21" customWidth="1"/>
    <col min="10755" max="10755" width="5.42578125" style="21" customWidth="1"/>
    <col min="10756" max="10757" width="4.7109375" style="21" customWidth="1"/>
    <col min="10758" max="10758" width="6.140625" style="21" customWidth="1"/>
    <col min="10759" max="10760" width="4.7109375" style="21" customWidth="1"/>
    <col min="10761" max="10761" width="1.5703125" style="21" customWidth="1"/>
    <col min="10762" max="10762" width="4.85546875" style="21" customWidth="1"/>
    <col min="10763" max="10763" width="8.28515625" style="21" customWidth="1"/>
    <col min="10764" max="10764" width="9.7109375" style="21" customWidth="1"/>
    <col min="10765" max="10765" width="2.140625" style="21" bestFit="1" customWidth="1"/>
    <col min="10766" max="10766" width="5.140625" style="21" customWidth="1"/>
    <col min="10767" max="10767" width="3.140625" style="21" customWidth="1"/>
    <col min="10768" max="10768" width="0.42578125" style="21" customWidth="1"/>
    <col min="10769" max="11006" width="11.42578125" style="21" hidden="1"/>
    <col min="11007" max="11007" width="13" style="21" customWidth="1"/>
    <col min="11008" max="11008" width="13.42578125" style="21" customWidth="1"/>
    <col min="11009" max="11010" width="4.7109375" style="21" customWidth="1"/>
    <col min="11011" max="11011" width="5.42578125" style="21" customWidth="1"/>
    <col min="11012" max="11013" width="4.7109375" style="21" customWidth="1"/>
    <col min="11014" max="11014" width="6.140625" style="21" customWidth="1"/>
    <col min="11015" max="11016" width="4.7109375" style="21" customWidth="1"/>
    <col min="11017" max="11017" width="1.5703125" style="21" customWidth="1"/>
    <col min="11018" max="11018" width="4.85546875" style="21" customWidth="1"/>
    <col min="11019" max="11019" width="8.28515625" style="21" customWidth="1"/>
    <col min="11020" max="11020" width="9.7109375" style="21" customWidth="1"/>
    <col min="11021" max="11021" width="2.140625" style="21" bestFit="1" customWidth="1"/>
    <col min="11022" max="11022" width="5.140625" style="21" customWidth="1"/>
    <col min="11023" max="11023" width="3.140625" style="21" customWidth="1"/>
    <col min="11024" max="11024" width="0.42578125" style="21" customWidth="1"/>
    <col min="11025" max="11262" width="11.42578125" style="21" hidden="1"/>
    <col min="11263" max="11263" width="13" style="21" customWidth="1"/>
    <col min="11264" max="11264" width="13.42578125" style="21" customWidth="1"/>
    <col min="11265" max="11266" width="4.7109375" style="21" customWidth="1"/>
    <col min="11267" max="11267" width="5.42578125" style="21" customWidth="1"/>
    <col min="11268" max="11269" width="4.7109375" style="21" customWidth="1"/>
    <col min="11270" max="11270" width="6.140625" style="21" customWidth="1"/>
    <col min="11271" max="11272" width="4.7109375" style="21" customWidth="1"/>
    <col min="11273" max="11273" width="1.5703125" style="21" customWidth="1"/>
    <col min="11274" max="11274" width="4.85546875" style="21" customWidth="1"/>
    <col min="11275" max="11275" width="8.28515625" style="21" customWidth="1"/>
    <col min="11276" max="11276" width="9.7109375" style="21" customWidth="1"/>
    <col min="11277" max="11277" width="2.140625" style="21" bestFit="1" customWidth="1"/>
    <col min="11278" max="11278" width="5.140625" style="21" customWidth="1"/>
    <col min="11279" max="11279" width="3.140625" style="21" customWidth="1"/>
    <col min="11280" max="11280" width="0.42578125" style="21" customWidth="1"/>
    <col min="11281" max="11518" width="11.42578125" style="21" hidden="1"/>
    <col min="11519" max="11519" width="13" style="21" customWidth="1"/>
    <col min="11520" max="11520" width="13.42578125" style="21" customWidth="1"/>
    <col min="11521" max="11522" width="4.7109375" style="21" customWidth="1"/>
    <col min="11523" max="11523" width="5.42578125" style="21" customWidth="1"/>
    <col min="11524" max="11525" width="4.7109375" style="21" customWidth="1"/>
    <col min="11526" max="11526" width="6.140625" style="21" customWidth="1"/>
    <col min="11527" max="11528" width="4.7109375" style="21" customWidth="1"/>
    <col min="11529" max="11529" width="1.5703125" style="21" customWidth="1"/>
    <col min="11530" max="11530" width="4.85546875" style="21" customWidth="1"/>
    <col min="11531" max="11531" width="8.28515625" style="21" customWidth="1"/>
    <col min="11532" max="11532" width="9.7109375" style="21" customWidth="1"/>
    <col min="11533" max="11533" width="2.140625" style="21" bestFit="1" customWidth="1"/>
    <col min="11534" max="11534" width="5.140625" style="21" customWidth="1"/>
    <col min="11535" max="11535" width="3.140625" style="21" customWidth="1"/>
    <col min="11536" max="11536" width="0.42578125" style="21" customWidth="1"/>
    <col min="11537" max="11774" width="11.42578125" style="21" hidden="1"/>
    <col min="11775" max="11775" width="13" style="21" customWidth="1"/>
    <col min="11776" max="11776" width="13.42578125" style="21" customWidth="1"/>
    <col min="11777" max="11778" width="4.7109375" style="21" customWidth="1"/>
    <col min="11779" max="11779" width="5.42578125" style="21" customWidth="1"/>
    <col min="11780" max="11781" width="4.7109375" style="21" customWidth="1"/>
    <col min="11782" max="11782" width="6.140625" style="21" customWidth="1"/>
    <col min="11783" max="11784" width="4.7109375" style="21" customWidth="1"/>
    <col min="11785" max="11785" width="1.5703125" style="21" customWidth="1"/>
    <col min="11786" max="11786" width="4.85546875" style="21" customWidth="1"/>
    <col min="11787" max="11787" width="8.28515625" style="21" customWidth="1"/>
    <col min="11788" max="11788" width="9.7109375" style="21" customWidth="1"/>
    <col min="11789" max="11789" width="2.140625" style="21" bestFit="1" customWidth="1"/>
    <col min="11790" max="11790" width="5.140625" style="21" customWidth="1"/>
    <col min="11791" max="11791" width="3.140625" style="21" customWidth="1"/>
    <col min="11792" max="11792" width="0.42578125" style="21" customWidth="1"/>
    <col min="11793" max="12030" width="11.42578125" style="21" hidden="1"/>
    <col min="12031" max="12031" width="13" style="21" customWidth="1"/>
    <col min="12032" max="12032" width="13.42578125" style="21" customWidth="1"/>
    <col min="12033" max="12034" width="4.7109375" style="21" customWidth="1"/>
    <col min="12035" max="12035" width="5.42578125" style="21" customWidth="1"/>
    <col min="12036" max="12037" width="4.7109375" style="21" customWidth="1"/>
    <col min="12038" max="12038" width="6.140625" style="21" customWidth="1"/>
    <col min="12039" max="12040" width="4.7109375" style="21" customWidth="1"/>
    <col min="12041" max="12041" width="1.5703125" style="21" customWidth="1"/>
    <col min="12042" max="12042" width="4.85546875" style="21" customWidth="1"/>
    <col min="12043" max="12043" width="8.28515625" style="21" customWidth="1"/>
    <col min="12044" max="12044" width="9.7109375" style="21" customWidth="1"/>
    <col min="12045" max="12045" width="2.140625" style="21" bestFit="1" customWidth="1"/>
    <col min="12046" max="12046" width="5.140625" style="21" customWidth="1"/>
    <col min="12047" max="12047" width="3.140625" style="21" customWidth="1"/>
    <col min="12048" max="12048" width="0.42578125" style="21" customWidth="1"/>
    <col min="12049" max="12286" width="11.42578125" style="21" hidden="1"/>
    <col min="12287" max="12287" width="13" style="21" customWidth="1"/>
    <col min="12288" max="12288" width="13.42578125" style="21" customWidth="1"/>
    <col min="12289" max="12290" width="4.7109375" style="21" customWidth="1"/>
    <col min="12291" max="12291" width="5.42578125" style="21" customWidth="1"/>
    <col min="12292" max="12293" width="4.7109375" style="21" customWidth="1"/>
    <col min="12294" max="12294" width="6.140625" style="21" customWidth="1"/>
    <col min="12295" max="12296" width="4.7109375" style="21" customWidth="1"/>
    <col min="12297" max="12297" width="1.5703125" style="21" customWidth="1"/>
    <col min="12298" max="12298" width="4.85546875" style="21" customWidth="1"/>
    <col min="12299" max="12299" width="8.28515625" style="21" customWidth="1"/>
    <col min="12300" max="12300" width="9.7109375" style="21" customWidth="1"/>
    <col min="12301" max="12301" width="2.140625" style="21" bestFit="1" customWidth="1"/>
    <col min="12302" max="12302" width="5.140625" style="21" customWidth="1"/>
    <col min="12303" max="12303" width="3.140625" style="21" customWidth="1"/>
    <col min="12304" max="12304" width="0.42578125" style="21" customWidth="1"/>
    <col min="12305" max="12542" width="11.42578125" style="21" hidden="1"/>
    <col min="12543" max="12543" width="13" style="21" customWidth="1"/>
    <col min="12544" max="12544" width="13.42578125" style="21" customWidth="1"/>
    <col min="12545" max="12546" width="4.7109375" style="21" customWidth="1"/>
    <col min="12547" max="12547" width="5.42578125" style="21" customWidth="1"/>
    <col min="12548" max="12549" width="4.7109375" style="21" customWidth="1"/>
    <col min="12550" max="12550" width="6.140625" style="21" customWidth="1"/>
    <col min="12551" max="12552" width="4.7109375" style="21" customWidth="1"/>
    <col min="12553" max="12553" width="1.5703125" style="21" customWidth="1"/>
    <col min="12554" max="12554" width="4.85546875" style="21" customWidth="1"/>
    <col min="12555" max="12555" width="8.28515625" style="21" customWidth="1"/>
    <col min="12556" max="12556" width="9.7109375" style="21" customWidth="1"/>
    <col min="12557" max="12557" width="2.140625" style="21" bestFit="1" customWidth="1"/>
    <col min="12558" max="12558" width="5.140625" style="21" customWidth="1"/>
    <col min="12559" max="12559" width="3.140625" style="21" customWidth="1"/>
    <col min="12560" max="12560" width="0.42578125" style="21" customWidth="1"/>
    <col min="12561" max="12798" width="11.42578125" style="21" hidden="1"/>
    <col min="12799" max="12799" width="13" style="21" customWidth="1"/>
    <col min="12800" max="12800" width="13.42578125" style="21" customWidth="1"/>
    <col min="12801" max="12802" width="4.7109375" style="21" customWidth="1"/>
    <col min="12803" max="12803" width="5.42578125" style="21" customWidth="1"/>
    <col min="12804" max="12805" width="4.7109375" style="21" customWidth="1"/>
    <col min="12806" max="12806" width="6.140625" style="21" customWidth="1"/>
    <col min="12807" max="12808" width="4.7109375" style="21" customWidth="1"/>
    <col min="12809" max="12809" width="1.5703125" style="21" customWidth="1"/>
    <col min="12810" max="12810" width="4.85546875" style="21" customWidth="1"/>
    <col min="12811" max="12811" width="8.28515625" style="21" customWidth="1"/>
    <col min="12812" max="12812" width="9.7109375" style="21" customWidth="1"/>
    <col min="12813" max="12813" width="2.140625" style="21" bestFit="1" customWidth="1"/>
    <col min="12814" max="12814" width="5.140625" style="21" customWidth="1"/>
    <col min="12815" max="12815" width="3.140625" style="21" customWidth="1"/>
    <col min="12816" max="12816" width="0.42578125" style="21" customWidth="1"/>
    <col min="12817" max="13054" width="11.42578125" style="21" hidden="1"/>
    <col min="13055" max="13055" width="13" style="21" customWidth="1"/>
    <col min="13056" max="13056" width="13.42578125" style="21" customWidth="1"/>
    <col min="13057" max="13058" width="4.7109375" style="21" customWidth="1"/>
    <col min="13059" max="13059" width="5.42578125" style="21" customWidth="1"/>
    <col min="13060" max="13061" width="4.7109375" style="21" customWidth="1"/>
    <col min="13062" max="13062" width="6.140625" style="21" customWidth="1"/>
    <col min="13063" max="13064" width="4.7109375" style="21" customWidth="1"/>
    <col min="13065" max="13065" width="1.5703125" style="21" customWidth="1"/>
    <col min="13066" max="13066" width="4.85546875" style="21" customWidth="1"/>
    <col min="13067" max="13067" width="8.28515625" style="21" customWidth="1"/>
    <col min="13068" max="13068" width="9.7109375" style="21" customWidth="1"/>
    <col min="13069" max="13069" width="2.140625" style="21" bestFit="1" customWidth="1"/>
    <col min="13070" max="13070" width="5.140625" style="21" customWidth="1"/>
    <col min="13071" max="13071" width="3.140625" style="21" customWidth="1"/>
    <col min="13072" max="13072" width="0.42578125" style="21" customWidth="1"/>
    <col min="13073" max="13310" width="11.42578125" style="21" hidden="1"/>
    <col min="13311" max="13311" width="13" style="21" customWidth="1"/>
    <col min="13312" max="13312" width="13.42578125" style="21" customWidth="1"/>
    <col min="13313" max="13314" width="4.7109375" style="21" customWidth="1"/>
    <col min="13315" max="13315" width="5.42578125" style="21" customWidth="1"/>
    <col min="13316" max="13317" width="4.7109375" style="21" customWidth="1"/>
    <col min="13318" max="13318" width="6.140625" style="21" customWidth="1"/>
    <col min="13319" max="13320" width="4.7109375" style="21" customWidth="1"/>
    <col min="13321" max="13321" width="1.5703125" style="21" customWidth="1"/>
    <col min="13322" max="13322" width="4.85546875" style="21" customWidth="1"/>
    <col min="13323" max="13323" width="8.28515625" style="21" customWidth="1"/>
    <col min="13324" max="13324" width="9.7109375" style="21" customWidth="1"/>
    <col min="13325" max="13325" width="2.140625" style="21" bestFit="1" customWidth="1"/>
    <col min="13326" max="13326" width="5.140625" style="21" customWidth="1"/>
    <col min="13327" max="13327" width="3.140625" style="21" customWidth="1"/>
    <col min="13328" max="13328" width="0.42578125" style="21" customWidth="1"/>
    <col min="13329" max="13566" width="11.42578125" style="21" hidden="1"/>
    <col min="13567" max="13567" width="13" style="21" customWidth="1"/>
    <col min="13568" max="13568" width="13.42578125" style="21" customWidth="1"/>
    <col min="13569" max="13570" width="4.7109375" style="21" customWidth="1"/>
    <col min="13571" max="13571" width="5.42578125" style="21" customWidth="1"/>
    <col min="13572" max="13573" width="4.7109375" style="21" customWidth="1"/>
    <col min="13574" max="13574" width="6.140625" style="21" customWidth="1"/>
    <col min="13575" max="13576" width="4.7109375" style="21" customWidth="1"/>
    <col min="13577" max="13577" width="1.5703125" style="21" customWidth="1"/>
    <col min="13578" max="13578" width="4.85546875" style="21" customWidth="1"/>
    <col min="13579" max="13579" width="8.28515625" style="21" customWidth="1"/>
    <col min="13580" max="13580" width="9.7109375" style="21" customWidth="1"/>
    <col min="13581" max="13581" width="2.140625" style="21" bestFit="1" customWidth="1"/>
    <col min="13582" max="13582" width="5.140625" style="21" customWidth="1"/>
    <col min="13583" max="13583" width="3.140625" style="21" customWidth="1"/>
    <col min="13584" max="13584" width="0.42578125" style="21" customWidth="1"/>
    <col min="13585" max="13822" width="11.42578125" style="21" hidden="1"/>
    <col min="13823" max="13823" width="13" style="21" customWidth="1"/>
    <col min="13824" max="13824" width="13.42578125" style="21" customWidth="1"/>
    <col min="13825" max="13826" width="4.7109375" style="21" customWidth="1"/>
    <col min="13827" max="13827" width="5.42578125" style="21" customWidth="1"/>
    <col min="13828" max="13829" width="4.7109375" style="21" customWidth="1"/>
    <col min="13830" max="13830" width="6.140625" style="21" customWidth="1"/>
    <col min="13831" max="13832" width="4.7109375" style="21" customWidth="1"/>
    <col min="13833" max="13833" width="1.5703125" style="21" customWidth="1"/>
    <col min="13834" max="13834" width="4.85546875" style="21" customWidth="1"/>
    <col min="13835" max="13835" width="8.28515625" style="21" customWidth="1"/>
    <col min="13836" max="13836" width="9.7109375" style="21" customWidth="1"/>
    <col min="13837" max="13837" width="2.140625" style="21" bestFit="1" customWidth="1"/>
    <col min="13838" max="13838" width="5.140625" style="21" customWidth="1"/>
    <col min="13839" max="13839" width="3.140625" style="21" customWidth="1"/>
    <col min="13840" max="13840" width="0.42578125" style="21" customWidth="1"/>
    <col min="13841" max="14078" width="11.42578125" style="21" hidden="1"/>
    <col min="14079" max="14079" width="13" style="21" customWidth="1"/>
    <col min="14080" max="14080" width="13.42578125" style="21" customWidth="1"/>
    <col min="14081" max="14082" width="4.7109375" style="21" customWidth="1"/>
    <col min="14083" max="14083" width="5.42578125" style="21" customWidth="1"/>
    <col min="14084" max="14085" width="4.7109375" style="21" customWidth="1"/>
    <col min="14086" max="14086" width="6.140625" style="21" customWidth="1"/>
    <col min="14087" max="14088" width="4.7109375" style="21" customWidth="1"/>
    <col min="14089" max="14089" width="1.5703125" style="21" customWidth="1"/>
    <col min="14090" max="14090" width="4.85546875" style="21" customWidth="1"/>
    <col min="14091" max="14091" width="8.28515625" style="21" customWidth="1"/>
    <col min="14092" max="14092" width="9.7109375" style="21" customWidth="1"/>
    <col min="14093" max="14093" width="2.140625" style="21" bestFit="1" customWidth="1"/>
    <col min="14094" max="14094" width="5.140625" style="21" customWidth="1"/>
    <col min="14095" max="14095" width="3.140625" style="21" customWidth="1"/>
    <col min="14096" max="14096" width="0.42578125" style="21" customWidth="1"/>
    <col min="14097" max="14334" width="11.42578125" style="21" hidden="1"/>
    <col min="14335" max="14335" width="13" style="21" customWidth="1"/>
    <col min="14336" max="14336" width="13.42578125" style="21" customWidth="1"/>
    <col min="14337" max="14338" width="4.7109375" style="21" customWidth="1"/>
    <col min="14339" max="14339" width="5.42578125" style="21" customWidth="1"/>
    <col min="14340" max="14341" width="4.7109375" style="21" customWidth="1"/>
    <col min="14342" max="14342" width="6.140625" style="21" customWidth="1"/>
    <col min="14343" max="14344" width="4.7109375" style="21" customWidth="1"/>
    <col min="14345" max="14345" width="1.5703125" style="21" customWidth="1"/>
    <col min="14346" max="14346" width="4.85546875" style="21" customWidth="1"/>
    <col min="14347" max="14347" width="8.28515625" style="21" customWidth="1"/>
    <col min="14348" max="14348" width="9.7109375" style="21" customWidth="1"/>
    <col min="14349" max="14349" width="2.140625" style="21" bestFit="1" customWidth="1"/>
    <col min="14350" max="14350" width="5.140625" style="21" customWidth="1"/>
    <col min="14351" max="14351" width="3.140625" style="21" customWidth="1"/>
    <col min="14352" max="14352" width="0.42578125" style="21" customWidth="1"/>
    <col min="14353" max="14590" width="11.42578125" style="21" hidden="1"/>
    <col min="14591" max="14591" width="13" style="21" customWidth="1"/>
    <col min="14592" max="14592" width="13.42578125" style="21" customWidth="1"/>
    <col min="14593" max="14594" width="4.7109375" style="21" customWidth="1"/>
    <col min="14595" max="14595" width="5.42578125" style="21" customWidth="1"/>
    <col min="14596" max="14597" width="4.7109375" style="21" customWidth="1"/>
    <col min="14598" max="14598" width="6.140625" style="21" customWidth="1"/>
    <col min="14599" max="14600" width="4.7109375" style="21" customWidth="1"/>
    <col min="14601" max="14601" width="1.5703125" style="21" customWidth="1"/>
    <col min="14602" max="14602" width="4.85546875" style="21" customWidth="1"/>
    <col min="14603" max="14603" width="8.28515625" style="21" customWidth="1"/>
    <col min="14604" max="14604" width="9.7109375" style="21" customWidth="1"/>
    <col min="14605" max="14605" width="2.140625" style="21" bestFit="1" customWidth="1"/>
    <col min="14606" max="14606" width="5.140625" style="21" customWidth="1"/>
    <col min="14607" max="14607" width="3.140625" style="21" customWidth="1"/>
    <col min="14608" max="14608" width="0.42578125" style="21" customWidth="1"/>
    <col min="14609" max="14846" width="11.42578125" style="21" hidden="1"/>
    <col min="14847" max="14847" width="13" style="21" customWidth="1"/>
    <col min="14848" max="14848" width="13.42578125" style="21" customWidth="1"/>
    <col min="14849" max="14850" width="4.7109375" style="21" customWidth="1"/>
    <col min="14851" max="14851" width="5.42578125" style="21" customWidth="1"/>
    <col min="14852" max="14853" width="4.7109375" style="21" customWidth="1"/>
    <col min="14854" max="14854" width="6.140625" style="21" customWidth="1"/>
    <col min="14855" max="14856" width="4.7109375" style="21" customWidth="1"/>
    <col min="14857" max="14857" width="1.5703125" style="21" customWidth="1"/>
    <col min="14858" max="14858" width="4.85546875" style="21" customWidth="1"/>
    <col min="14859" max="14859" width="8.28515625" style="21" customWidth="1"/>
    <col min="14860" max="14860" width="9.7109375" style="21" customWidth="1"/>
    <col min="14861" max="14861" width="2.140625" style="21" bestFit="1" customWidth="1"/>
    <col min="14862" max="14862" width="5.140625" style="21" customWidth="1"/>
    <col min="14863" max="14863" width="3.140625" style="21" customWidth="1"/>
    <col min="14864" max="14864" width="0.42578125" style="21" customWidth="1"/>
    <col min="14865" max="15102" width="11.42578125" style="21" hidden="1"/>
    <col min="15103" max="15103" width="13" style="21" customWidth="1"/>
    <col min="15104" max="15104" width="13.42578125" style="21" customWidth="1"/>
    <col min="15105" max="15106" width="4.7109375" style="21" customWidth="1"/>
    <col min="15107" max="15107" width="5.42578125" style="21" customWidth="1"/>
    <col min="15108" max="15109" width="4.7109375" style="21" customWidth="1"/>
    <col min="15110" max="15110" width="6.140625" style="21" customWidth="1"/>
    <col min="15111" max="15112" width="4.7109375" style="21" customWidth="1"/>
    <col min="15113" max="15113" width="1.5703125" style="21" customWidth="1"/>
    <col min="15114" max="15114" width="4.85546875" style="21" customWidth="1"/>
    <col min="15115" max="15115" width="8.28515625" style="21" customWidth="1"/>
    <col min="15116" max="15116" width="9.7109375" style="21" customWidth="1"/>
    <col min="15117" max="15117" width="2.140625" style="21" bestFit="1" customWidth="1"/>
    <col min="15118" max="15118" width="5.140625" style="21" customWidth="1"/>
    <col min="15119" max="15119" width="3.140625" style="21" customWidth="1"/>
    <col min="15120" max="15120" width="0.42578125" style="21" customWidth="1"/>
    <col min="15121" max="15358" width="11.42578125" style="21" hidden="1"/>
    <col min="15359" max="15359" width="13" style="21" customWidth="1"/>
    <col min="15360" max="15360" width="13.42578125" style="21" customWidth="1"/>
    <col min="15361" max="15362" width="4.7109375" style="21" customWidth="1"/>
    <col min="15363" max="15363" width="5.42578125" style="21" customWidth="1"/>
    <col min="15364" max="15365" width="4.7109375" style="21" customWidth="1"/>
    <col min="15366" max="15366" width="6.140625" style="21" customWidth="1"/>
    <col min="15367" max="15368" width="4.7109375" style="21" customWidth="1"/>
    <col min="15369" max="15369" width="1.5703125" style="21" customWidth="1"/>
    <col min="15370" max="15370" width="4.85546875" style="21" customWidth="1"/>
    <col min="15371" max="15371" width="8.28515625" style="21" customWidth="1"/>
    <col min="15372" max="15372" width="9.7109375" style="21" customWidth="1"/>
    <col min="15373" max="15373" width="2.140625" style="21" bestFit="1" customWidth="1"/>
    <col min="15374" max="15374" width="5.140625" style="21" customWidth="1"/>
    <col min="15375" max="15375" width="3.140625" style="21" customWidth="1"/>
    <col min="15376" max="15376" width="0.42578125" style="21" customWidth="1"/>
    <col min="15377" max="15614" width="11.42578125" style="21" hidden="1"/>
    <col min="15615" max="15615" width="13" style="21" customWidth="1"/>
    <col min="15616" max="15616" width="13.42578125" style="21" customWidth="1"/>
    <col min="15617" max="15618" width="4.7109375" style="21" customWidth="1"/>
    <col min="15619" max="15619" width="5.42578125" style="21" customWidth="1"/>
    <col min="15620" max="15621" width="4.7109375" style="21" customWidth="1"/>
    <col min="15622" max="15622" width="6.140625" style="21" customWidth="1"/>
    <col min="15623" max="15624" width="4.7109375" style="21" customWidth="1"/>
    <col min="15625" max="15625" width="1.5703125" style="21" customWidth="1"/>
    <col min="15626" max="15626" width="4.85546875" style="21" customWidth="1"/>
    <col min="15627" max="15627" width="8.28515625" style="21" customWidth="1"/>
    <col min="15628" max="15628" width="9.7109375" style="21" customWidth="1"/>
    <col min="15629" max="15629" width="2.140625" style="21" bestFit="1" customWidth="1"/>
    <col min="15630" max="15630" width="5.140625" style="21" customWidth="1"/>
    <col min="15631" max="15631" width="3.140625" style="21" customWidth="1"/>
    <col min="15632" max="15632" width="0.42578125" style="21" customWidth="1"/>
    <col min="15633" max="15870" width="11.42578125" style="21" hidden="1"/>
    <col min="15871" max="15871" width="13" style="21" customWidth="1"/>
    <col min="15872" max="15872" width="13.42578125" style="21" customWidth="1"/>
    <col min="15873" max="15874" width="4.7109375" style="21" customWidth="1"/>
    <col min="15875" max="15875" width="5.42578125" style="21" customWidth="1"/>
    <col min="15876" max="15877" width="4.7109375" style="21" customWidth="1"/>
    <col min="15878" max="15878" width="6.140625" style="21" customWidth="1"/>
    <col min="15879" max="15880" width="4.7109375" style="21" customWidth="1"/>
    <col min="15881" max="15881" width="1.5703125" style="21" customWidth="1"/>
    <col min="15882" max="15882" width="4.85546875" style="21" customWidth="1"/>
    <col min="15883" max="15883" width="8.28515625" style="21" customWidth="1"/>
    <col min="15884" max="15884" width="9.7109375" style="21" customWidth="1"/>
    <col min="15885" max="15885" width="2.140625" style="21" bestFit="1" customWidth="1"/>
    <col min="15886" max="15886" width="5.140625" style="21" customWidth="1"/>
    <col min="15887" max="15887" width="3.140625" style="21" customWidth="1"/>
    <col min="15888" max="15888" width="0.42578125" style="21" customWidth="1"/>
    <col min="15889" max="16119" width="11.42578125" style="21" hidden="1"/>
    <col min="16120" max="16148" width="0" style="21" hidden="1"/>
    <col min="16149" max="16384" width="11.42578125" style="21" hidden="1"/>
  </cols>
  <sheetData>
    <row r="1" spans="2:10" ht="12.75" x14ac:dyDescent="0.2">
      <c r="D1" s="22"/>
      <c r="E1" s="23"/>
      <c r="F1" s="23"/>
      <c r="G1" s="23"/>
      <c r="H1" s="23"/>
      <c r="I1" s="23"/>
      <c r="J1" s="23"/>
    </row>
    <row r="2" spans="2:10" ht="12.75" x14ac:dyDescent="0.2">
      <c r="D2" s="22"/>
      <c r="E2" s="23"/>
      <c r="F2" s="23"/>
      <c r="G2" s="23"/>
      <c r="H2" s="23"/>
      <c r="I2" s="23"/>
      <c r="J2" s="23"/>
    </row>
    <row r="3" spans="2:10" ht="12.75" x14ac:dyDescent="0.2">
      <c r="D3" s="22"/>
      <c r="E3" s="23"/>
      <c r="F3" s="23"/>
      <c r="G3" s="23"/>
      <c r="H3" s="23"/>
      <c r="I3" s="23"/>
      <c r="J3" s="23"/>
    </row>
    <row r="4" spans="2:10" ht="12.75" x14ac:dyDescent="0.2">
      <c r="D4" s="22"/>
      <c r="E4" s="23"/>
      <c r="F4" s="23"/>
      <c r="G4" s="23"/>
      <c r="H4" s="23"/>
      <c r="I4" s="23"/>
      <c r="J4" s="23"/>
    </row>
    <row r="5" spans="2:10" ht="12" thickBot="1" x14ac:dyDescent="0.25">
      <c r="D5" s="23"/>
      <c r="E5" s="23"/>
      <c r="F5" s="23"/>
      <c r="G5" s="23"/>
      <c r="H5" s="23"/>
      <c r="I5" s="23"/>
      <c r="J5" s="23"/>
    </row>
    <row r="6" spans="2:10" ht="24" customHeight="1" thickBot="1" x14ac:dyDescent="0.3">
      <c r="B6" s="146" t="s">
        <v>0</v>
      </c>
      <c r="C6" s="147"/>
      <c r="D6" s="147"/>
      <c r="E6" s="147"/>
      <c r="F6" s="147"/>
      <c r="G6" s="147"/>
      <c r="H6" s="147"/>
      <c r="I6" s="147"/>
      <c r="J6" s="148"/>
    </row>
    <row r="7" spans="2:10" ht="11.25" x14ac:dyDescent="0.2">
      <c r="B7" s="127"/>
      <c r="C7" s="128"/>
      <c r="D7" s="128"/>
      <c r="E7" s="128"/>
      <c r="F7" s="128"/>
      <c r="G7" s="128"/>
      <c r="H7" s="128"/>
      <c r="I7" s="128" t="s">
        <v>138</v>
      </c>
      <c r="J7" s="133"/>
    </row>
    <row r="8" spans="2:10" s="25" customFormat="1" ht="12" x14ac:dyDescent="0.2">
      <c r="B8" s="136"/>
      <c r="C8" s="134" t="s">
        <v>99</v>
      </c>
      <c r="D8" s="128"/>
      <c r="E8" s="128"/>
      <c r="F8" s="128"/>
      <c r="G8" s="128"/>
      <c r="H8" s="128"/>
      <c r="I8" s="128"/>
      <c r="J8" s="129"/>
    </row>
    <row r="9" spans="2:10" s="25" customFormat="1" ht="39.75" customHeight="1" x14ac:dyDescent="0.25">
      <c r="B9" s="136"/>
      <c r="C9" s="144" t="s">
        <v>139</v>
      </c>
      <c r="D9" s="145"/>
      <c r="E9" s="145"/>
      <c r="F9" s="145"/>
      <c r="G9" s="145"/>
      <c r="H9" s="145"/>
      <c r="I9" s="145"/>
      <c r="J9" s="129"/>
    </row>
    <row r="10" spans="2:10" s="25" customFormat="1" ht="12" x14ac:dyDescent="0.2">
      <c r="B10" s="136"/>
      <c r="C10" s="128"/>
      <c r="D10" s="128"/>
      <c r="E10" s="128"/>
      <c r="F10" s="128"/>
      <c r="G10" s="128"/>
      <c r="H10" s="128"/>
      <c r="I10" s="128"/>
      <c r="J10" s="129"/>
    </row>
    <row r="11" spans="2:10" s="25" customFormat="1" ht="15" x14ac:dyDescent="0.25">
      <c r="B11" s="136"/>
      <c r="C11" s="128" t="s">
        <v>109</v>
      </c>
      <c r="D11" s="128"/>
      <c r="E11" s="128"/>
      <c r="F11" s="128"/>
      <c r="G11" s="128"/>
      <c r="H11" s="130" t="s">
        <v>110</v>
      </c>
      <c r="I11" s="128"/>
      <c r="J11" s="129"/>
    </row>
    <row r="12" spans="2:10" s="25" customFormat="1" ht="15" x14ac:dyDescent="0.25">
      <c r="B12" s="136"/>
      <c r="C12" s="128" t="s">
        <v>111</v>
      </c>
      <c r="D12" s="128"/>
      <c r="E12" s="128"/>
      <c r="F12" s="128"/>
      <c r="G12" s="128"/>
      <c r="H12" s="130" t="s">
        <v>115</v>
      </c>
      <c r="I12" s="128"/>
      <c r="J12" s="129"/>
    </row>
    <row r="13" spans="2:10" s="25" customFormat="1" ht="12" x14ac:dyDescent="0.2">
      <c r="B13" s="136"/>
      <c r="C13" s="128"/>
      <c r="D13" s="128"/>
      <c r="E13" s="128"/>
      <c r="F13" s="128"/>
      <c r="G13" s="128"/>
      <c r="H13" s="128"/>
      <c r="I13" s="128"/>
      <c r="J13" s="129"/>
    </row>
    <row r="14" spans="2:10" s="25" customFormat="1" ht="12" x14ac:dyDescent="0.2">
      <c r="B14" s="136"/>
      <c r="C14" s="128" t="s">
        <v>112</v>
      </c>
      <c r="D14" s="128"/>
      <c r="E14" s="128"/>
      <c r="F14" s="128"/>
      <c r="G14" s="128"/>
      <c r="H14" s="128"/>
      <c r="I14" s="128"/>
      <c r="J14" s="129"/>
    </row>
    <row r="15" spans="2:10" s="25" customFormat="1" ht="15" customHeight="1" x14ac:dyDescent="0.2">
      <c r="B15" s="136"/>
      <c r="C15" s="128"/>
      <c r="D15" s="128"/>
      <c r="E15" s="128"/>
      <c r="F15" s="128"/>
      <c r="G15" s="128"/>
      <c r="H15" s="128"/>
      <c r="I15" s="128"/>
      <c r="J15" s="129"/>
    </row>
    <row r="16" spans="2:10" s="25" customFormat="1" ht="15" customHeight="1" x14ac:dyDescent="0.2">
      <c r="B16" s="136"/>
      <c r="C16" s="128" t="s">
        <v>116</v>
      </c>
      <c r="D16" s="128"/>
      <c r="E16" s="128"/>
      <c r="F16" s="128"/>
      <c r="G16" s="128"/>
      <c r="H16" s="128"/>
      <c r="I16" s="128"/>
      <c r="J16" s="129"/>
    </row>
    <row r="17" spans="2:10" s="25" customFormat="1" ht="15" customHeight="1" x14ac:dyDescent="0.2">
      <c r="B17" s="136"/>
      <c r="C17" s="128" t="s">
        <v>113</v>
      </c>
      <c r="D17" s="128"/>
      <c r="E17" s="128"/>
      <c r="F17" s="128"/>
      <c r="G17" s="128"/>
      <c r="H17" s="128"/>
      <c r="I17" s="128"/>
      <c r="J17" s="129"/>
    </row>
    <row r="18" spans="2:10" s="25" customFormat="1" ht="15" customHeight="1" x14ac:dyDescent="0.2">
      <c r="B18" s="136"/>
      <c r="C18" s="128"/>
      <c r="D18" s="128"/>
      <c r="E18" s="128"/>
      <c r="F18" s="128"/>
      <c r="G18" s="128"/>
      <c r="H18" s="128"/>
      <c r="I18" s="128"/>
      <c r="J18" s="129"/>
    </row>
    <row r="19" spans="2:10" s="25" customFormat="1" ht="15" customHeight="1" x14ac:dyDescent="0.2">
      <c r="B19" s="136"/>
      <c r="C19" s="134" t="s">
        <v>118</v>
      </c>
      <c r="D19" s="128"/>
      <c r="E19" s="128"/>
      <c r="F19" s="128"/>
      <c r="G19" s="128"/>
      <c r="H19" s="128"/>
      <c r="I19" s="128"/>
      <c r="J19" s="129"/>
    </row>
    <row r="20" spans="2:10" s="25" customFormat="1" ht="15" customHeight="1" x14ac:dyDescent="0.2">
      <c r="B20" s="136"/>
      <c r="C20" s="128" t="s">
        <v>127</v>
      </c>
      <c r="D20" s="128"/>
      <c r="E20" s="128"/>
      <c r="F20" s="128"/>
      <c r="G20" s="128"/>
      <c r="H20" s="128"/>
      <c r="I20" s="128"/>
      <c r="J20" s="129"/>
    </row>
    <row r="21" spans="2:10" s="25" customFormat="1" ht="15" customHeight="1" x14ac:dyDescent="0.2">
      <c r="B21" s="136"/>
      <c r="C21" s="135" t="s">
        <v>17</v>
      </c>
      <c r="D21" s="128" t="s">
        <v>128</v>
      </c>
      <c r="E21" s="128"/>
      <c r="F21" s="128"/>
      <c r="G21" s="128"/>
      <c r="H21" s="128"/>
      <c r="I21" s="128"/>
      <c r="J21" s="129"/>
    </row>
    <row r="22" spans="2:10" s="25" customFormat="1" ht="15" customHeight="1" x14ac:dyDescent="0.2">
      <c r="B22" s="136"/>
      <c r="C22" s="135" t="s">
        <v>18</v>
      </c>
      <c r="D22" s="128" t="s">
        <v>129</v>
      </c>
      <c r="E22" s="128"/>
      <c r="F22" s="128"/>
      <c r="G22" s="128"/>
      <c r="H22" s="128"/>
      <c r="I22" s="128"/>
      <c r="J22" s="129"/>
    </row>
    <row r="23" spans="2:10" s="25" customFormat="1" ht="15" customHeight="1" x14ac:dyDescent="0.2">
      <c r="B23" s="136"/>
      <c r="C23" s="135" t="s">
        <v>19</v>
      </c>
      <c r="D23" s="128" t="s">
        <v>114</v>
      </c>
      <c r="E23" s="128"/>
      <c r="F23" s="128"/>
      <c r="G23" s="128"/>
      <c r="H23" s="128"/>
      <c r="I23" s="128"/>
      <c r="J23" s="129"/>
    </row>
    <row r="24" spans="2:10" s="25" customFormat="1" ht="15" customHeight="1" x14ac:dyDescent="0.2">
      <c r="B24" s="136"/>
      <c r="C24" s="135" t="s">
        <v>20</v>
      </c>
      <c r="D24" s="128" t="s">
        <v>137</v>
      </c>
      <c r="E24" s="128"/>
      <c r="F24" s="128"/>
      <c r="G24" s="128"/>
      <c r="H24" s="128"/>
      <c r="I24" s="128"/>
      <c r="J24" s="129"/>
    </row>
    <row r="25" spans="2:10" s="25" customFormat="1" ht="15" customHeight="1" x14ac:dyDescent="0.2">
      <c r="B25" s="136"/>
      <c r="C25" s="128"/>
      <c r="D25" s="128"/>
      <c r="E25" s="128"/>
      <c r="F25" s="128"/>
      <c r="G25" s="128"/>
      <c r="H25" s="128"/>
      <c r="I25" s="128"/>
      <c r="J25" s="129"/>
    </row>
    <row r="26" spans="2:10" s="25" customFormat="1" ht="15" customHeight="1" x14ac:dyDescent="0.2">
      <c r="B26" s="136"/>
      <c r="C26" s="128" t="s">
        <v>140</v>
      </c>
      <c r="D26" s="128"/>
      <c r="E26" s="128"/>
      <c r="F26" s="128"/>
      <c r="G26" s="128"/>
      <c r="H26" s="128"/>
      <c r="I26" s="128"/>
      <c r="J26" s="129"/>
    </row>
    <row r="27" spans="2:10" s="25" customFormat="1" ht="15" customHeight="1" x14ac:dyDescent="0.2">
      <c r="B27" s="136"/>
      <c r="C27" s="128" t="s">
        <v>144</v>
      </c>
      <c r="D27" s="128"/>
      <c r="E27" s="128"/>
      <c r="F27" s="128"/>
      <c r="G27" s="128"/>
      <c r="H27" s="128"/>
      <c r="I27" s="128"/>
      <c r="J27" s="129"/>
    </row>
    <row r="28" spans="2:10" s="25" customFormat="1" ht="15" customHeight="1" x14ac:dyDescent="0.2">
      <c r="B28" s="136"/>
      <c r="C28" s="128" t="s">
        <v>141</v>
      </c>
      <c r="D28" s="128"/>
      <c r="E28" s="128"/>
      <c r="F28" s="128"/>
      <c r="G28" s="128"/>
      <c r="H28" s="128"/>
      <c r="I28" s="128"/>
      <c r="J28" s="129"/>
    </row>
    <row r="29" spans="2:10" s="25" customFormat="1" ht="15" customHeight="1" x14ac:dyDescent="0.2">
      <c r="B29" s="136"/>
      <c r="C29" s="128" t="s">
        <v>142</v>
      </c>
      <c r="D29" s="128"/>
      <c r="E29" s="128"/>
      <c r="F29" s="128"/>
      <c r="G29" s="128"/>
      <c r="H29" s="128"/>
      <c r="I29" s="128"/>
      <c r="J29" s="129"/>
    </row>
    <row r="30" spans="2:10" s="25" customFormat="1" ht="15" customHeight="1" x14ac:dyDescent="0.2">
      <c r="B30" s="136"/>
      <c r="C30" s="128" t="s">
        <v>117</v>
      </c>
      <c r="D30" s="128"/>
      <c r="E30" s="128"/>
      <c r="F30" s="128"/>
      <c r="G30" s="128"/>
      <c r="H30" s="128"/>
      <c r="I30" s="128"/>
      <c r="J30" s="129"/>
    </row>
    <row r="31" spans="2:10" s="25" customFormat="1" ht="15" customHeight="1" x14ac:dyDescent="0.2">
      <c r="B31" s="136"/>
      <c r="C31" s="128"/>
      <c r="D31" s="128"/>
      <c r="E31" s="128"/>
      <c r="F31" s="128"/>
      <c r="G31" s="128"/>
      <c r="H31" s="128"/>
      <c r="I31" s="128"/>
      <c r="J31" s="129"/>
    </row>
    <row r="32" spans="2:10" s="25" customFormat="1" ht="15" customHeight="1" x14ac:dyDescent="0.2">
      <c r="B32" s="136"/>
      <c r="C32" s="134" t="s">
        <v>119</v>
      </c>
      <c r="D32" s="128"/>
      <c r="E32" s="128"/>
      <c r="F32" s="128"/>
      <c r="G32" s="128"/>
      <c r="H32" s="128"/>
      <c r="I32" s="128"/>
      <c r="J32" s="129"/>
    </row>
    <row r="33" spans="2:10" s="25" customFormat="1" ht="15" customHeight="1" x14ac:dyDescent="0.2">
      <c r="B33" s="136"/>
      <c r="C33" s="128" t="s">
        <v>143</v>
      </c>
      <c r="D33" s="128"/>
      <c r="E33" s="128"/>
      <c r="F33" s="128"/>
      <c r="G33" s="128"/>
      <c r="H33" s="128"/>
      <c r="I33" s="128"/>
      <c r="J33" s="129"/>
    </row>
    <row r="34" spans="2:10" s="25" customFormat="1" ht="15" customHeight="1" x14ac:dyDescent="0.2">
      <c r="B34" s="136"/>
      <c r="C34" s="128" t="s">
        <v>120</v>
      </c>
      <c r="D34" s="128"/>
      <c r="E34" s="128"/>
      <c r="F34" s="128"/>
      <c r="G34" s="128"/>
      <c r="H34" s="128"/>
      <c r="I34" s="128"/>
      <c r="J34" s="129"/>
    </row>
    <row r="35" spans="2:10" s="25" customFormat="1" ht="13.5" customHeight="1" x14ac:dyDescent="0.2">
      <c r="B35" s="136"/>
      <c r="C35" s="128"/>
      <c r="D35" s="128"/>
      <c r="E35" s="128"/>
      <c r="F35" s="128"/>
      <c r="G35" s="128"/>
      <c r="H35" s="128"/>
      <c r="I35" s="128"/>
      <c r="J35" s="129"/>
    </row>
    <row r="36" spans="2:10" s="25" customFormat="1" ht="13.5" customHeight="1" x14ac:dyDescent="0.2">
      <c r="B36" s="136"/>
      <c r="C36" s="134" t="s">
        <v>69</v>
      </c>
      <c r="D36" s="128"/>
      <c r="E36" s="128"/>
      <c r="F36" s="128"/>
      <c r="G36" s="128"/>
      <c r="H36" s="128"/>
      <c r="I36" s="128"/>
      <c r="J36" s="129"/>
    </row>
    <row r="37" spans="2:10" s="25" customFormat="1" ht="15" customHeight="1" x14ac:dyDescent="0.2">
      <c r="B37" s="136"/>
      <c r="C37" s="128" t="s">
        <v>130</v>
      </c>
      <c r="D37" s="128"/>
      <c r="E37" s="128"/>
      <c r="F37" s="128"/>
      <c r="G37" s="128" t="s">
        <v>121</v>
      </c>
      <c r="H37" s="128"/>
      <c r="I37" s="128"/>
      <c r="J37" s="129"/>
    </row>
    <row r="38" spans="2:10" s="25" customFormat="1" ht="12" x14ac:dyDescent="0.2">
      <c r="B38" s="136"/>
      <c r="C38" s="128"/>
      <c r="D38" s="128"/>
      <c r="E38" s="128"/>
      <c r="F38" s="128"/>
      <c r="G38" s="128" t="s">
        <v>122</v>
      </c>
      <c r="H38" s="128"/>
      <c r="I38" s="128"/>
      <c r="J38" s="129"/>
    </row>
    <row r="39" spans="2:10" s="25" customFormat="1" ht="12" x14ac:dyDescent="0.2">
      <c r="B39" s="136"/>
      <c r="C39" s="128"/>
      <c r="D39" s="128"/>
      <c r="E39" s="128"/>
      <c r="F39" s="128"/>
      <c r="G39" s="128" t="s">
        <v>123</v>
      </c>
      <c r="H39" s="128"/>
      <c r="I39" s="128"/>
      <c r="J39" s="129"/>
    </row>
    <row r="40" spans="2:10" s="25" customFormat="1" ht="12" x14ac:dyDescent="0.2">
      <c r="B40" s="136"/>
      <c r="C40" s="128"/>
      <c r="D40" s="128"/>
      <c r="E40" s="128"/>
      <c r="F40" s="128"/>
      <c r="G40" s="128" t="s">
        <v>124</v>
      </c>
      <c r="H40" s="128"/>
      <c r="I40" s="128"/>
      <c r="J40" s="129"/>
    </row>
    <row r="41" spans="2:10" s="25" customFormat="1" ht="12" x14ac:dyDescent="0.2">
      <c r="B41" s="136"/>
      <c r="C41" s="128"/>
      <c r="D41" s="128"/>
      <c r="E41" s="128"/>
      <c r="F41" s="128"/>
      <c r="G41" s="128"/>
      <c r="H41" s="128"/>
      <c r="I41" s="128"/>
      <c r="J41" s="129"/>
    </row>
    <row r="42" spans="2:10" s="25" customFormat="1" ht="12" x14ac:dyDescent="0.2">
      <c r="B42" s="136"/>
      <c r="C42" s="128" t="s">
        <v>125</v>
      </c>
      <c r="D42" s="128"/>
      <c r="E42" s="128"/>
      <c r="F42" s="128"/>
      <c r="G42" s="128"/>
      <c r="H42" s="128"/>
      <c r="I42" s="128"/>
      <c r="J42" s="129"/>
    </row>
    <row r="43" spans="2:10" s="25" customFormat="1" ht="12" x14ac:dyDescent="0.2">
      <c r="B43" s="136"/>
      <c r="C43" s="128" t="s">
        <v>126</v>
      </c>
      <c r="D43" s="128"/>
      <c r="E43" s="128"/>
      <c r="F43" s="128"/>
      <c r="G43" s="128"/>
      <c r="H43" s="128"/>
      <c r="I43" s="128"/>
      <c r="J43" s="129"/>
    </row>
    <row r="44" spans="2:10" s="25" customFormat="1" ht="12" x14ac:dyDescent="0.2">
      <c r="B44" s="136"/>
      <c r="C44" s="128"/>
      <c r="D44" s="128"/>
      <c r="E44" s="128"/>
      <c r="F44" s="128"/>
      <c r="G44" s="128"/>
      <c r="H44" s="128"/>
      <c r="I44" s="128"/>
      <c r="J44" s="129"/>
    </row>
    <row r="45" spans="2:10" s="25" customFormat="1" ht="12" x14ac:dyDescent="0.2">
      <c r="B45" s="136"/>
      <c r="C45" s="134" t="s">
        <v>131</v>
      </c>
      <c r="D45" s="128"/>
      <c r="E45" s="128"/>
      <c r="F45" s="128"/>
      <c r="G45" s="128"/>
      <c r="H45" s="128"/>
      <c r="I45" s="128"/>
      <c r="J45" s="129"/>
    </row>
    <row r="46" spans="2:10" s="34" customFormat="1" ht="12" x14ac:dyDescent="0.2">
      <c r="B46" s="137"/>
      <c r="C46" s="128"/>
      <c r="D46" s="128"/>
      <c r="E46" s="128"/>
      <c r="F46" s="128"/>
      <c r="G46" s="128"/>
      <c r="H46" s="128"/>
      <c r="I46" s="128"/>
      <c r="J46" s="129"/>
    </row>
    <row r="47" spans="2:10" s="34" customFormat="1" ht="12" x14ac:dyDescent="0.2">
      <c r="B47" s="137"/>
      <c r="C47" s="128" t="s">
        <v>132</v>
      </c>
      <c r="D47" s="128"/>
      <c r="E47" s="128"/>
      <c r="F47" s="128"/>
      <c r="G47" s="128"/>
      <c r="H47" s="128"/>
      <c r="I47" s="128"/>
      <c r="J47" s="129"/>
    </row>
    <row r="48" spans="2:10" s="34" customFormat="1" ht="12" x14ac:dyDescent="0.2">
      <c r="B48" s="137"/>
      <c r="C48" s="128" t="s">
        <v>133</v>
      </c>
      <c r="D48" s="128"/>
      <c r="E48" s="128"/>
      <c r="F48" s="128"/>
      <c r="G48" s="128"/>
      <c r="H48" s="128"/>
      <c r="I48" s="128"/>
      <c r="J48" s="129"/>
    </row>
    <row r="49" spans="2:10" s="34" customFormat="1" ht="12" x14ac:dyDescent="0.2">
      <c r="B49" s="137"/>
      <c r="C49" s="128" t="s">
        <v>134</v>
      </c>
      <c r="D49" s="128"/>
      <c r="E49" s="128"/>
      <c r="F49" s="128"/>
      <c r="G49" s="128"/>
      <c r="H49" s="128"/>
      <c r="I49" s="128"/>
      <c r="J49" s="129"/>
    </row>
    <row r="50" spans="2:10" s="114" customFormat="1" ht="12" x14ac:dyDescent="0.2">
      <c r="B50" s="138"/>
      <c r="C50" s="128"/>
      <c r="D50" s="128"/>
      <c r="E50" s="128"/>
      <c r="F50" s="128"/>
      <c r="G50" s="128"/>
      <c r="H50" s="128"/>
      <c r="I50" s="128"/>
      <c r="J50" s="129"/>
    </row>
    <row r="51" spans="2:10" s="116" customFormat="1" ht="12" x14ac:dyDescent="0.2">
      <c r="B51" s="137"/>
      <c r="C51" s="134" t="s">
        <v>135</v>
      </c>
      <c r="D51" s="128"/>
      <c r="E51" s="128"/>
      <c r="F51" s="128"/>
      <c r="G51" s="128"/>
      <c r="H51" s="128"/>
      <c r="I51" s="128"/>
      <c r="J51" s="129"/>
    </row>
    <row r="52" spans="2:10" s="116" customFormat="1" ht="12" x14ac:dyDescent="0.2">
      <c r="B52" s="137"/>
      <c r="C52" s="134" t="s">
        <v>136</v>
      </c>
      <c r="D52" s="128"/>
      <c r="E52" s="128"/>
      <c r="F52" s="128"/>
      <c r="G52" s="128"/>
      <c r="H52" s="128"/>
      <c r="I52" s="128"/>
      <c r="J52" s="129"/>
    </row>
    <row r="53" spans="2:10" s="116" customFormat="1" ht="13.5" customHeight="1" thickBot="1" x14ac:dyDescent="0.25">
      <c r="B53" s="139"/>
      <c r="C53" s="131"/>
      <c r="D53" s="131"/>
      <c r="E53" s="131"/>
      <c r="F53" s="131"/>
      <c r="G53" s="131"/>
      <c r="H53" s="131"/>
      <c r="I53" s="131"/>
      <c r="J53" s="132"/>
    </row>
    <row r="54" spans="2:10" s="116" customFormat="1" ht="13.5" customHeight="1" x14ac:dyDescent="0.2">
      <c r="C54" s="21"/>
      <c r="D54" s="21"/>
      <c r="E54" s="21"/>
      <c r="F54" s="21"/>
      <c r="G54" s="21"/>
      <c r="H54" s="21"/>
      <c r="I54" s="21"/>
      <c r="J54" s="21"/>
    </row>
    <row r="55" spans="2:10" s="116" customFormat="1" ht="14.25" customHeight="1" x14ac:dyDescent="0.2">
      <c r="C55" s="21"/>
      <c r="D55" s="21"/>
      <c r="E55" s="21"/>
      <c r="F55" s="21"/>
      <c r="G55" s="21"/>
      <c r="H55" s="21"/>
      <c r="I55" s="21"/>
      <c r="J55" s="21"/>
    </row>
    <row r="56" spans="2:10" s="34" customFormat="1" ht="12.75" customHeight="1" x14ac:dyDescent="0.2">
      <c r="C56" s="21"/>
      <c r="D56" s="21"/>
      <c r="E56" s="21"/>
      <c r="F56" s="21"/>
      <c r="G56" s="21"/>
      <c r="H56" s="21"/>
      <c r="I56" s="21"/>
      <c r="J56" s="21"/>
    </row>
    <row r="57" spans="2:10" s="34" customFormat="1" ht="12" customHeight="1" x14ac:dyDescent="0.2">
      <c r="C57" s="21"/>
      <c r="D57" s="21"/>
      <c r="E57" s="21"/>
      <c r="F57" s="21"/>
      <c r="G57" s="21"/>
      <c r="H57" s="21"/>
      <c r="I57" s="21"/>
      <c r="J57" s="21"/>
    </row>
    <row r="58" spans="2:10" s="34" customFormat="1" ht="12" customHeight="1" x14ac:dyDescent="0.2">
      <c r="C58" s="21"/>
      <c r="D58" s="21"/>
      <c r="E58" s="21"/>
      <c r="F58" s="21"/>
      <c r="G58" s="21"/>
      <c r="H58" s="21"/>
      <c r="I58" s="21"/>
      <c r="J58" s="21"/>
    </row>
    <row r="59" spans="2:10" s="25" customFormat="1" ht="12" customHeight="1" x14ac:dyDescent="0.2">
      <c r="C59" s="21"/>
      <c r="D59" s="21"/>
      <c r="E59" s="21"/>
      <c r="F59" s="21"/>
      <c r="G59" s="21"/>
      <c r="H59" s="21"/>
      <c r="I59" s="21"/>
      <c r="J59" s="21"/>
    </row>
    <row r="60" spans="2:10" s="25" customFormat="1" ht="12" customHeight="1" x14ac:dyDescent="0.2">
      <c r="C60" s="21"/>
      <c r="D60" s="21"/>
      <c r="E60" s="21"/>
      <c r="F60" s="21"/>
      <c r="G60" s="21"/>
      <c r="H60" s="21"/>
      <c r="I60" s="21"/>
      <c r="J60" s="21"/>
    </row>
    <row r="61" spans="2:10" s="25" customFormat="1" ht="12" x14ac:dyDescent="0.2">
      <c r="C61" s="21"/>
      <c r="D61" s="21"/>
      <c r="E61" s="21"/>
      <c r="F61" s="21"/>
      <c r="G61" s="21"/>
      <c r="H61" s="21"/>
      <c r="I61" s="21"/>
      <c r="J61" s="21"/>
    </row>
    <row r="62" spans="2:10" ht="11.25" x14ac:dyDescent="0.2"/>
    <row r="63" spans="2:10" ht="11.25" hidden="1" x14ac:dyDescent="0.2"/>
    <row r="64" spans="2:10" ht="11.25" hidden="1" x14ac:dyDescent="0.2"/>
    <row r="65" ht="11.25" hidden="1" x14ac:dyDescent="0.2"/>
    <row r="66" ht="11.25" hidden="1" x14ac:dyDescent="0.2"/>
    <row r="67" ht="11.25" hidden="1" x14ac:dyDescent="0.2"/>
    <row r="68" ht="11.25" hidden="1" x14ac:dyDescent="0.2"/>
    <row r="69" ht="11.25" hidden="1" x14ac:dyDescent="0.2"/>
    <row r="70" ht="11.25" hidden="1" x14ac:dyDescent="0.2"/>
    <row r="71" ht="11.25" x14ac:dyDescent="0.2"/>
    <row r="72" ht="11.25" x14ac:dyDescent="0.2"/>
    <row r="73" ht="11.25" hidden="1" x14ac:dyDescent="0.2"/>
    <row r="74" ht="11.25" x14ac:dyDescent="0.2"/>
    <row r="75" ht="11.25" x14ac:dyDescent="0.2"/>
    <row r="76" ht="11.25" x14ac:dyDescent="0.2"/>
    <row r="77" ht="11.25" x14ac:dyDescent="0.2"/>
    <row r="78" ht="11.25" x14ac:dyDescent="0.2"/>
    <row r="79" ht="11.25" x14ac:dyDescent="0.2"/>
    <row r="80" ht="11.25" x14ac:dyDescent="0.2"/>
    <row r="81" ht="11.25" x14ac:dyDescent="0.2"/>
    <row r="82" ht="11.25" x14ac:dyDescent="0.2"/>
    <row r="83" ht="11.25" x14ac:dyDescent="0.2"/>
    <row r="84" ht="11.25" x14ac:dyDescent="0.2"/>
    <row r="85" ht="11.25" x14ac:dyDescent="0.2"/>
    <row r="86" ht="11.25" x14ac:dyDescent="0.2"/>
    <row r="87" ht="11.25" x14ac:dyDescent="0.2"/>
    <row r="88" ht="11.25" x14ac:dyDescent="0.2"/>
    <row r="89" ht="11.25" x14ac:dyDescent="0.2"/>
    <row r="90" ht="11.25" x14ac:dyDescent="0.2"/>
    <row r="91" ht="11.25" x14ac:dyDescent="0.2"/>
    <row r="92" ht="11.25" x14ac:dyDescent="0.2"/>
    <row r="93" ht="11.25" x14ac:dyDescent="0.2"/>
    <row r="94" ht="11.25" x14ac:dyDescent="0.2"/>
    <row r="95" ht="11.25" x14ac:dyDescent="0.2"/>
    <row r="96" ht="11.25" x14ac:dyDescent="0.2"/>
    <row r="97" ht="11.25" x14ac:dyDescent="0.2"/>
    <row r="98" ht="11.25" x14ac:dyDescent="0.2"/>
    <row r="99" ht="11.25" x14ac:dyDescent="0.2"/>
    <row r="100" ht="11.25" x14ac:dyDescent="0.2"/>
    <row r="101" ht="11.25" x14ac:dyDescent="0.2"/>
    <row r="102" ht="11.25" x14ac:dyDescent="0.2"/>
    <row r="103" ht="11.25" x14ac:dyDescent="0.2"/>
    <row r="104" ht="11.25" x14ac:dyDescent="0.2"/>
    <row r="105" ht="11.25" x14ac:dyDescent="0.2"/>
    <row r="106" ht="11.25" hidden="1" x14ac:dyDescent="0.2"/>
    <row r="107" ht="11.25" x14ac:dyDescent="0.2"/>
    <row r="108" ht="11.25" x14ac:dyDescent="0.2"/>
  </sheetData>
  <sheetProtection password="DB3D" sheet="1" objects="1" scenarios="1" selectLockedCells="1"/>
  <mergeCells count="2">
    <mergeCell ref="C9:I9"/>
    <mergeCell ref="B6:J6"/>
  </mergeCells>
  <hyperlinks>
    <hyperlink ref="H11" location="'Zone de plaine'!A1" display="Zone de plaine"/>
    <hyperlink ref="H12" location="'Zones de montagnes'!A1" display="Zones de montagnes"/>
  </hyperlink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Z107"/>
  <sheetViews>
    <sheetView showGridLines="0" topLeftCell="A25" workbookViewId="0">
      <selection activeCell="P48" sqref="P48"/>
    </sheetView>
  </sheetViews>
  <sheetFormatPr baseColWidth="10" defaultColWidth="0" defaultRowHeight="0" customHeight="1" zeroHeight="1" x14ac:dyDescent="0.2"/>
  <cols>
    <col min="1" max="1" width="11.5703125" style="21" customWidth="1"/>
    <col min="2" max="2" width="15" style="21" customWidth="1"/>
    <col min="3" max="10" width="4.7109375" style="21" customWidth="1"/>
    <col min="11" max="11" width="1.5703125" style="21" customWidth="1"/>
    <col min="12" max="12" width="4.85546875" style="21" customWidth="1"/>
    <col min="13" max="13" width="7.140625" style="21" customWidth="1"/>
    <col min="14" max="14" width="10.7109375" style="21" customWidth="1"/>
    <col min="15" max="15" width="1.5703125" style="21" customWidth="1"/>
    <col min="16" max="16" width="4.7109375" style="21" customWidth="1"/>
    <col min="17" max="17" width="3.140625" style="21" customWidth="1"/>
    <col min="18" max="244" width="11.42578125" style="21" hidden="1"/>
    <col min="245" max="245" width="13" style="21" customWidth="1"/>
    <col min="246" max="246" width="13.42578125" style="21" customWidth="1"/>
    <col min="247" max="248" width="4.7109375" style="21" customWidth="1"/>
    <col min="249" max="249" width="5.42578125" style="21" customWidth="1"/>
    <col min="250" max="251" width="4.7109375" style="21" customWidth="1"/>
    <col min="252" max="252" width="6.140625" style="21" customWidth="1"/>
    <col min="253" max="254" width="4.7109375" style="21" customWidth="1"/>
    <col min="255" max="255" width="1.5703125" style="21" customWidth="1"/>
    <col min="256" max="256" width="4.85546875" style="21" customWidth="1"/>
    <col min="257" max="257" width="8.28515625" style="21" customWidth="1"/>
    <col min="258" max="258" width="9.7109375" style="21" customWidth="1"/>
    <col min="259" max="259" width="2.140625" style="21" bestFit="1" customWidth="1"/>
    <col min="260" max="260" width="5.140625" style="21" customWidth="1"/>
    <col min="261" max="261" width="3.140625" style="21" customWidth="1"/>
    <col min="262" max="262" width="0.42578125" style="21" customWidth="1"/>
    <col min="263" max="500" width="11.42578125" style="21" hidden="1"/>
    <col min="501" max="501" width="13" style="21" customWidth="1"/>
    <col min="502" max="502" width="13.42578125" style="21" customWidth="1"/>
    <col min="503" max="504" width="4.7109375" style="21" customWidth="1"/>
    <col min="505" max="505" width="5.42578125" style="21" customWidth="1"/>
    <col min="506" max="507" width="4.7109375" style="21" customWidth="1"/>
    <col min="508" max="508" width="6.140625" style="21" customWidth="1"/>
    <col min="509" max="510" width="4.7109375" style="21" customWidth="1"/>
    <col min="511" max="511" width="1.5703125" style="21" customWidth="1"/>
    <col min="512" max="512" width="4.85546875" style="21" customWidth="1"/>
    <col min="513" max="513" width="8.28515625" style="21" customWidth="1"/>
    <col min="514" max="514" width="9.7109375" style="21" customWidth="1"/>
    <col min="515" max="515" width="2.140625" style="21" bestFit="1" customWidth="1"/>
    <col min="516" max="516" width="5.140625" style="21" customWidth="1"/>
    <col min="517" max="517" width="3.140625" style="21" customWidth="1"/>
    <col min="518" max="518" width="0.42578125" style="21" customWidth="1"/>
    <col min="519" max="756" width="11.42578125" style="21" hidden="1"/>
    <col min="757" max="757" width="13" style="21" customWidth="1"/>
    <col min="758" max="758" width="13.42578125" style="21" customWidth="1"/>
    <col min="759" max="760" width="4.7109375" style="21" customWidth="1"/>
    <col min="761" max="761" width="5.42578125" style="21" customWidth="1"/>
    <col min="762" max="763" width="4.7109375" style="21" customWidth="1"/>
    <col min="764" max="764" width="6.140625" style="21" customWidth="1"/>
    <col min="765" max="766" width="4.7109375" style="21" customWidth="1"/>
    <col min="767" max="767" width="1.5703125" style="21" customWidth="1"/>
    <col min="768" max="768" width="4.85546875" style="21" customWidth="1"/>
    <col min="769" max="769" width="8.28515625" style="21" customWidth="1"/>
    <col min="770" max="770" width="9.7109375" style="21" customWidth="1"/>
    <col min="771" max="771" width="2.140625" style="21" bestFit="1" customWidth="1"/>
    <col min="772" max="772" width="5.140625" style="21" customWidth="1"/>
    <col min="773" max="773" width="3.140625" style="21" customWidth="1"/>
    <col min="774" max="774" width="0.42578125" style="21" customWidth="1"/>
    <col min="775" max="1012" width="11.42578125" style="21" hidden="1"/>
    <col min="1013" max="1013" width="13" style="21" customWidth="1"/>
    <col min="1014" max="1014" width="13.42578125" style="21" customWidth="1"/>
    <col min="1015" max="1016" width="4.7109375" style="21" customWidth="1"/>
    <col min="1017" max="1017" width="5.42578125" style="21" customWidth="1"/>
    <col min="1018" max="1019" width="4.7109375" style="21" customWidth="1"/>
    <col min="1020" max="1020" width="6.140625" style="21" customWidth="1"/>
    <col min="1021" max="1022" width="4.7109375" style="21" customWidth="1"/>
    <col min="1023" max="1023" width="1.5703125" style="21" customWidth="1"/>
    <col min="1024" max="1024" width="4.85546875" style="21" customWidth="1"/>
    <col min="1025" max="1025" width="8.28515625" style="21" customWidth="1"/>
    <col min="1026" max="1026" width="9.7109375" style="21" customWidth="1"/>
    <col min="1027" max="1027" width="2.140625" style="21" bestFit="1" customWidth="1"/>
    <col min="1028" max="1028" width="5.140625" style="21" customWidth="1"/>
    <col min="1029" max="1029" width="3.140625" style="21" customWidth="1"/>
    <col min="1030" max="1030" width="0.42578125" style="21" customWidth="1"/>
    <col min="1031" max="1268" width="11.42578125" style="21" hidden="1"/>
    <col min="1269" max="1269" width="13" style="21" customWidth="1"/>
    <col min="1270" max="1270" width="13.42578125" style="21" customWidth="1"/>
    <col min="1271" max="1272" width="4.7109375" style="21" customWidth="1"/>
    <col min="1273" max="1273" width="5.42578125" style="21" customWidth="1"/>
    <col min="1274" max="1275" width="4.7109375" style="21" customWidth="1"/>
    <col min="1276" max="1276" width="6.140625" style="21" customWidth="1"/>
    <col min="1277" max="1278" width="4.7109375" style="21" customWidth="1"/>
    <col min="1279" max="1279" width="1.5703125" style="21" customWidth="1"/>
    <col min="1280" max="1280" width="4.85546875" style="21" customWidth="1"/>
    <col min="1281" max="1281" width="8.28515625" style="21" customWidth="1"/>
    <col min="1282" max="1282" width="9.7109375" style="21" customWidth="1"/>
    <col min="1283" max="1283" width="2.140625" style="21" bestFit="1" customWidth="1"/>
    <col min="1284" max="1284" width="5.140625" style="21" customWidth="1"/>
    <col min="1285" max="1285" width="3.140625" style="21" customWidth="1"/>
    <col min="1286" max="1286" width="0.42578125" style="21" customWidth="1"/>
    <col min="1287" max="1524" width="11.42578125" style="21" hidden="1"/>
    <col min="1525" max="1525" width="13" style="21" customWidth="1"/>
    <col min="1526" max="1526" width="13.42578125" style="21" customWidth="1"/>
    <col min="1527" max="1528" width="4.7109375" style="21" customWidth="1"/>
    <col min="1529" max="1529" width="5.42578125" style="21" customWidth="1"/>
    <col min="1530" max="1531" width="4.7109375" style="21" customWidth="1"/>
    <col min="1532" max="1532" width="6.140625" style="21" customWidth="1"/>
    <col min="1533" max="1534" width="4.7109375" style="21" customWidth="1"/>
    <col min="1535" max="1535" width="1.5703125" style="21" customWidth="1"/>
    <col min="1536" max="1536" width="4.85546875" style="21" customWidth="1"/>
    <col min="1537" max="1537" width="8.28515625" style="21" customWidth="1"/>
    <col min="1538" max="1538" width="9.7109375" style="21" customWidth="1"/>
    <col min="1539" max="1539" width="2.140625" style="21" bestFit="1" customWidth="1"/>
    <col min="1540" max="1540" width="5.140625" style="21" customWidth="1"/>
    <col min="1541" max="1541" width="3.140625" style="21" customWidth="1"/>
    <col min="1542" max="1542" width="0.42578125" style="21" customWidth="1"/>
    <col min="1543" max="1780" width="11.42578125" style="21" hidden="1"/>
    <col min="1781" max="1781" width="13" style="21" customWidth="1"/>
    <col min="1782" max="1782" width="13.42578125" style="21" customWidth="1"/>
    <col min="1783" max="1784" width="4.7109375" style="21" customWidth="1"/>
    <col min="1785" max="1785" width="5.42578125" style="21" customWidth="1"/>
    <col min="1786" max="1787" width="4.7109375" style="21" customWidth="1"/>
    <col min="1788" max="1788" width="6.140625" style="21" customWidth="1"/>
    <col min="1789" max="1790" width="4.7109375" style="21" customWidth="1"/>
    <col min="1791" max="1791" width="1.5703125" style="21" customWidth="1"/>
    <col min="1792" max="1792" width="4.85546875" style="21" customWidth="1"/>
    <col min="1793" max="1793" width="8.28515625" style="21" customWidth="1"/>
    <col min="1794" max="1794" width="9.7109375" style="21" customWidth="1"/>
    <col min="1795" max="1795" width="2.140625" style="21" bestFit="1" customWidth="1"/>
    <col min="1796" max="1796" width="5.140625" style="21" customWidth="1"/>
    <col min="1797" max="1797" width="3.140625" style="21" customWidth="1"/>
    <col min="1798" max="1798" width="0.42578125" style="21" customWidth="1"/>
    <col min="1799" max="2036" width="11.42578125" style="21" hidden="1"/>
    <col min="2037" max="2037" width="13" style="21" customWidth="1"/>
    <col min="2038" max="2038" width="13.42578125" style="21" customWidth="1"/>
    <col min="2039" max="2040" width="4.7109375" style="21" customWidth="1"/>
    <col min="2041" max="2041" width="5.42578125" style="21" customWidth="1"/>
    <col min="2042" max="2043" width="4.7109375" style="21" customWidth="1"/>
    <col min="2044" max="2044" width="6.140625" style="21" customWidth="1"/>
    <col min="2045" max="2046" width="4.7109375" style="21" customWidth="1"/>
    <col min="2047" max="2047" width="1.5703125" style="21" customWidth="1"/>
    <col min="2048" max="2048" width="4.85546875" style="21" customWidth="1"/>
    <col min="2049" max="2049" width="8.28515625" style="21" customWidth="1"/>
    <col min="2050" max="2050" width="9.7109375" style="21" customWidth="1"/>
    <col min="2051" max="2051" width="2.140625" style="21" bestFit="1" customWidth="1"/>
    <col min="2052" max="2052" width="5.140625" style="21" customWidth="1"/>
    <col min="2053" max="2053" width="3.140625" style="21" customWidth="1"/>
    <col min="2054" max="2054" width="0.42578125" style="21" customWidth="1"/>
    <col min="2055" max="2292" width="11.42578125" style="21" hidden="1"/>
    <col min="2293" max="2293" width="13" style="21" customWidth="1"/>
    <col min="2294" max="2294" width="13.42578125" style="21" customWidth="1"/>
    <col min="2295" max="2296" width="4.7109375" style="21" customWidth="1"/>
    <col min="2297" max="2297" width="5.42578125" style="21" customWidth="1"/>
    <col min="2298" max="2299" width="4.7109375" style="21" customWidth="1"/>
    <col min="2300" max="2300" width="6.140625" style="21" customWidth="1"/>
    <col min="2301" max="2302" width="4.7109375" style="21" customWidth="1"/>
    <col min="2303" max="2303" width="1.5703125" style="21" customWidth="1"/>
    <col min="2304" max="2304" width="4.85546875" style="21" customWidth="1"/>
    <col min="2305" max="2305" width="8.28515625" style="21" customWidth="1"/>
    <col min="2306" max="2306" width="9.7109375" style="21" customWidth="1"/>
    <col min="2307" max="2307" width="2.140625" style="21" bestFit="1" customWidth="1"/>
    <col min="2308" max="2308" width="5.140625" style="21" customWidth="1"/>
    <col min="2309" max="2309" width="3.140625" style="21" customWidth="1"/>
    <col min="2310" max="2310" width="0.42578125" style="21" customWidth="1"/>
    <col min="2311" max="2548" width="11.42578125" style="21" hidden="1"/>
    <col min="2549" max="2549" width="13" style="21" customWidth="1"/>
    <col min="2550" max="2550" width="13.42578125" style="21" customWidth="1"/>
    <col min="2551" max="2552" width="4.7109375" style="21" customWidth="1"/>
    <col min="2553" max="2553" width="5.42578125" style="21" customWidth="1"/>
    <col min="2554" max="2555" width="4.7109375" style="21" customWidth="1"/>
    <col min="2556" max="2556" width="6.140625" style="21" customWidth="1"/>
    <col min="2557" max="2558" width="4.7109375" style="21" customWidth="1"/>
    <col min="2559" max="2559" width="1.5703125" style="21" customWidth="1"/>
    <col min="2560" max="2560" width="4.85546875" style="21" customWidth="1"/>
    <col min="2561" max="2561" width="8.28515625" style="21" customWidth="1"/>
    <col min="2562" max="2562" width="9.7109375" style="21" customWidth="1"/>
    <col min="2563" max="2563" width="2.140625" style="21" bestFit="1" customWidth="1"/>
    <col min="2564" max="2564" width="5.140625" style="21" customWidth="1"/>
    <col min="2565" max="2565" width="3.140625" style="21" customWidth="1"/>
    <col min="2566" max="2566" width="0.42578125" style="21" customWidth="1"/>
    <col min="2567" max="2804" width="11.42578125" style="21" hidden="1"/>
    <col min="2805" max="2805" width="13" style="21" customWidth="1"/>
    <col min="2806" max="2806" width="13.42578125" style="21" customWidth="1"/>
    <col min="2807" max="2808" width="4.7109375" style="21" customWidth="1"/>
    <col min="2809" max="2809" width="5.42578125" style="21" customWidth="1"/>
    <col min="2810" max="2811" width="4.7109375" style="21" customWidth="1"/>
    <col min="2812" max="2812" width="6.140625" style="21" customWidth="1"/>
    <col min="2813" max="2814" width="4.7109375" style="21" customWidth="1"/>
    <col min="2815" max="2815" width="1.5703125" style="21" customWidth="1"/>
    <col min="2816" max="2816" width="4.85546875" style="21" customWidth="1"/>
    <col min="2817" max="2817" width="8.28515625" style="21" customWidth="1"/>
    <col min="2818" max="2818" width="9.7109375" style="21" customWidth="1"/>
    <col min="2819" max="2819" width="2.140625" style="21" bestFit="1" customWidth="1"/>
    <col min="2820" max="2820" width="5.140625" style="21" customWidth="1"/>
    <col min="2821" max="2821" width="3.140625" style="21" customWidth="1"/>
    <col min="2822" max="2822" width="0.42578125" style="21" customWidth="1"/>
    <col min="2823" max="3060" width="11.42578125" style="21" hidden="1"/>
    <col min="3061" max="3061" width="13" style="21" customWidth="1"/>
    <col min="3062" max="3062" width="13.42578125" style="21" customWidth="1"/>
    <col min="3063" max="3064" width="4.7109375" style="21" customWidth="1"/>
    <col min="3065" max="3065" width="5.42578125" style="21" customWidth="1"/>
    <col min="3066" max="3067" width="4.7109375" style="21" customWidth="1"/>
    <col min="3068" max="3068" width="6.140625" style="21" customWidth="1"/>
    <col min="3069" max="3070" width="4.7109375" style="21" customWidth="1"/>
    <col min="3071" max="3071" width="1.5703125" style="21" customWidth="1"/>
    <col min="3072" max="3072" width="4.85546875" style="21" customWidth="1"/>
    <col min="3073" max="3073" width="8.28515625" style="21" customWidth="1"/>
    <col min="3074" max="3074" width="9.7109375" style="21" customWidth="1"/>
    <col min="3075" max="3075" width="2.140625" style="21" bestFit="1" customWidth="1"/>
    <col min="3076" max="3076" width="5.140625" style="21" customWidth="1"/>
    <col min="3077" max="3077" width="3.140625" style="21" customWidth="1"/>
    <col min="3078" max="3078" width="0.42578125" style="21" customWidth="1"/>
    <col min="3079" max="3316" width="11.42578125" style="21" hidden="1"/>
    <col min="3317" max="3317" width="13" style="21" customWidth="1"/>
    <col min="3318" max="3318" width="13.42578125" style="21" customWidth="1"/>
    <col min="3319" max="3320" width="4.7109375" style="21" customWidth="1"/>
    <col min="3321" max="3321" width="5.42578125" style="21" customWidth="1"/>
    <col min="3322" max="3323" width="4.7109375" style="21" customWidth="1"/>
    <col min="3324" max="3324" width="6.140625" style="21" customWidth="1"/>
    <col min="3325" max="3326" width="4.7109375" style="21" customWidth="1"/>
    <col min="3327" max="3327" width="1.5703125" style="21" customWidth="1"/>
    <col min="3328" max="3328" width="4.85546875" style="21" customWidth="1"/>
    <col min="3329" max="3329" width="8.28515625" style="21" customWidth="1"/>
    <col min="3330" max="3330" width="9.7109375" style="21" customWidth="1"/>
    <col min="3331" max="3331" width="2.140625" style="21" bestFit="1" customWidth="1"/>
    <col min="3332" max="3332" width="5.140625" style="21" customWidth="1"/>
    <col min="3333" max="3333" width="3.140625" style="21" customWidth="1"/>
    <col min="3334" max="3334" width="0.42578125" style="21" customWidth="1"/>
    <col min="3335" max="3572" width="11.42578125" style="21" hidden="1"/>
    <col min="3573" max="3573" width="13" style="21" customWidth="1"/>
    <col min="3574" max="3574" width="13.42578125" style="21" customWidth="1"/>
    <col min="3575" max="3576" width="4.7109375" style="21" customWidth="1"/>
    <col min="3577" max="3577" width="5.42578125" style="21" customWidth="1"/>
    <col min="3578" max="3579" width="4.7109375" style="21" customWidth="1"/>
    <col min="3580" max="3580" width="6.140625" style="21" customWidth="1"/>
    <col min="3581" max="3582" width="4.7109375" style="21" customWidth="1"/>
    <col min="3583" max="3583" width="1.5703125" style="21" customWidth="1"/>
    <col min="3584" max="3584" width="4.85546875" style="21" customWidth="1"/>
    <col min="3585" max="3585" width="8.28515625" style="21" customWidth="1"/>
    <col min="3586" max="3586" width="9.7109375" style="21" customWidth="1"/>
    <col min="3587" max="3587" width="2.140625" style="21" bestFit="1" customWidth="1"/>
    <col min="3588" max="3588" width="5.140625" style="21" customWidth="1"/>
    <col min="3589" max="3589" width="3.140625" style="21" customWidth="1"/>
    <col min="3590" max="3590" width="0.42578125" style="21" customWidth="1"/>
    <col min="3591" max="3828" width="11.42578125" style="21" hidden="1"/>
    <col min="3829" max="3829" width="13" style="21" customWidth="1"/>
    <col min="3830" max="3830" width="13.42578125" style="21" customWidth="1"/>
    <col min="3831" max="3832" width="4.7109375" style="21" customWidth="1"/>
    <col min="3833" max="3833" width="5.42578125" style="21" customWidth="1"/>
    <col min="3834" max="3835" width="4.7109375" style="21" customWidth="1"/>
    <col min="3836" max="3836" width="6.140625" style="21" customWidth="1"/>
    <col min="3837" max="3838" width="4.7109375" style="21" customWidth="1"/>
    <col min="3839" max="3839" width="1.5703125" style="21" customWidth="1"/>
    <col min="3840" max="3840" width="4.85546875" style="21" customWidth="1"/>
    <col min="3841" max="3841" width="8.28515625" style="21" customWidth="1"/>
    <col min="3842" max="3842" width="9.7109375" style="21" customWidth="1"/>
    <col min="3843" max="3843" width="2.140625" style="21" bestFit="1" customWidth="1"/>
    <col min="3844" max="3844" width="5.140625" style="21" customWidth="1"/>
    <col min="3845" max="3845" width="3.140625" style="21" customWidth="1"/>
    <col min="3846" max="3846" width="0.42578125" style="21" customWidth="1"/>
    <col min="3847" max="4084" width="11.42578125" style="21" hidden="1"/>
    <col min="4085" max="4085" width="13" style="21" customWidth="1"/>
    <col min="4086" max="4086" width="13.42578125" style="21" customWidth="1"/>
    <col min="4087" max="4088" width="4.7109375" style="21" customWidth="1"/>
    <col min="4089" max="4089" width="5.42578125" style="21" customWidth="1"/>
    <col min="4090" max="4091" width="4.7109375" style="21" customWidth="1"/>
    <col min="4092" max="4092" width="6.140625" style="21" customWidth="1"/>
    <col min="4093" max="4094" width="4.7109375" style="21" customWidth="1"/>
    <col min="4095" max="4095" width="1.5703125" style="21" customWidth="1"/>
    <col min="4096" max="4096" width="4.85546875" style="21" customWidth="1"/>
    <col min="4097" max="4097" width="8.28515625" style="21" customWidth="1"/>
    <col min="4098" max="4098" width="9.7109375" style="21" customWidth="1"/>
    <col min="4099" max="4099" width="2.140625" style="21" bestFit="1" customWidth="1"/>
    <col min="4100" max="4100" width="5.140625" style="21" customWidth="1"/>
    <col min="4101" max="4101" width="3.140625" style="21" customWidth="1"/>
    <col min="4102" max="4102" width="0.42578125" style="21" customWidth="1"/>
    <col min="4103" max="4340" width="11.42578125" style="21" hidden="1"/>
    <col min="4341" max="4341" width="13" style="21" customWidth="1"/>
    <col min="4342" max="4342" width="13.42578125" style="21" customWidth="1"/>
    <col min="4343" max="4344" width="4.7109375" style="21" customWidth="1"/>
    <col min="4345" max="4345" width="5.42578125" style="21" customWidth="1"/>
    <col min="4346" max="4347" width="4.7109375" style="21" customWidth="1"/>
    <col min="4348" max="4348" width="6.140625" style="21" customWidth="1"/>
    <col min="4349" max="4350" width="4.7109375" style="21" customWidth="1"/>
    <col min="4351" max="4351" width="1.5703125" style="21" customWidth="1"/>
    <col min="4352" max="4352" width="4.85546875" style="21" customWidth="1"/>
    <col min="4353" max="4353" width="8.28515625" style="21" customWidth="1"/>
    <col min="4354" max="4354" width="9.7109375" style="21" customWidth="1"/>
    <col min="4355" max="4355" width="2.140625" style="21" bestFit="1" customWidth="1"/>
    <col min="4356" max="4356" width="5.140625" style="21" customWidth="1"/>
    <col min="4357" max="4357" width="3.140625" style="21" customWidth="1"/>
    <col min="4358" max="4358" width="0.42578125" style="21" customWidth="1"/>
    <col min="4359" max="4596" width="11.42578125" style="21" hidden="1"/>
    <col min="4597" max="4597" width="13" style="21" customWidth="1"/>
    <col min="4598" max="4598" width="13.42578125" style="21" customWidth="1"/>
    <col min="4599" max="4600" width="4.7109375" style="21" customWidth="1"/>
    <col min="4601" max="4601" width="5.42578125" style="21" customWidth="1"/>
    <col min="4602" max="4603" width="4.7109375" style="21" customWidth="1"/>
    <col min="4604" max="4604" width="6.140625" style="21" customWidth="1"/>
    <col min="4605" max="4606" width="4.7109375" style="21" customWidth="1"/>
    <col min="4607" max="4607" width="1.5703125" style="21" customWidth="1"/>
    <col min="4608" max="4608" width="4.85546875" style="21" customWidth="1"/>
    <col min="4609" max="4609" width="8.28515625" style="21" customWidth="1"/>
    <col min="4610" max="4610" width="9.7109375" style="21" customWidth="1"/>
    <col min="4611" max="4611" width="2.140625" style="21" bestFit="1" customWidth="1"/>
    <col min="4612" max="4612" width="5.140625" style="21" customWidth="1"/>
    <col min="4613" max="4613" width="3.140625" style="21" customWidth="1"/>
    <col min="4614" max="4614" width="0.42578125" style="21" customWidth="1"/>
    <col min="4615" max="4852" width="11.42578125" style="21" hidden="1"/>
    <col min="4853" max="4853" width="13" style="21" customWidth="1"/>
    <col min="4854" max="4854" width="13.42578125" style="21" customWidth="1"/>
    <col min="4855" max="4856" width="4.7109375" style="21" customWidth="1"/>
    <col min="4857" max="4857" width="5.42578125" style="21" customWidth="1"/>
    <col min="4858" max="4859" width="4.7109375" style="21" customWidth="1"/>
    <col min="4860" max="4860" width="6.140625" style="21" customWidth="1"/>
    <col min="4861" max="4862" width="4.7109375" style="21" customWidth="1"/>
    <col min="4863" max="4863" width="1.5703125" style="21" customWidth="1"/>
    <col min="4864" max="4864" width="4.85546875" style="21" customWidth="1"/>
    <col min="4865" max="4865" width="8.28515625" style="21" customWidth="1"/>
    <col min="4866" max="4866" width="9.7109375" style="21" customWidth="1"/>
    <col min="4867" max="4867" width="2.140625" style="21" bestFit="1" customWidth="1"/>
    <col min="4868" max="4868" width="5.140625" style="21" customWidth="1"/>
    <col min="4869" max="4869" width="3.140625" style="21" customWidth="1"/>
    <col min="4870" max="4870" width="0.42578125" style="21" customWidth="1"/>
    <col min="4871" max="5108" width="11.42578125" style="21" hidden="1"/>
    <col min="5109" max="5109" width="13" style="21" customWidth="1"/>
    <col min="5110" max="5110" width="13.42578125" style="21" customWidth="1"/>
    <col min="5111" max="5112" width="4.7109375" style="21" customWidth="1"/>
    <col min="5113" max="5113" width="5.42578125" style="21" customWidth="1"/>
    <col min="5114" max="5115" width="4.7109375" style="21" customWidth="1"/>
    <col min="5116" max="5116" width="6.140625" style="21" customWidth="1"/>
    <col min="5117" max="5118" width="4.7109375" style="21" customWidth="1"/>
    <col min="5119" max="5119" width="1.5703125" style="21" customWidth="1"/>
    <col min="5120" max="5120" width="4.85546875" style="21" customWidth="1"/>
    <col min="5121" max="5121" width="8.28515625" style="21" customWidth="1"/>
    <col min="5122" max="5122" width="9.7109375" style="21" customWidth="1"/>
    <col min="5123" max="5123" width="2.140625" style="21" bestFit="1" customWidth="1"/>
    <col min="5124" max="5124" width="5.140625" style="21" customWidth="1"/>
    <col min="5125" max="5125" width="3.140625" style="21" customWidth="1"/>
    <col min="5126" max="5126" width="0.42578125" style="21" customWidth="1"/>
    <col min="5127" max="5364" width="11.42578125" style="21" hidden="1"/>
    <col min="5365" max="5365" width="13" style="21" customWidth="1"/>
    <col min="5366" max="5366" width="13.42578125" style="21" customWidth="1"/>
    <col min="5367" max="5368" width="4.7109375" style="21" customWidth="1"/>
    <col min="5369" max="5369" width="5.42578125" style="21" customWidth="1"/>
    <col min="5370" max="5371" width="4.7109375" style="21" customWidth="1"/>
    <col min="5372" max="5372" width="6.140625" style="21" customWidth="1"/>
    <col min="5373" max="5374" width="4.7109375" style="21" customWidth="1"/>
    <col min="5375" max="5375" width="1.5703125" style="21" customWidth="1"/>
    <col min="5376" max="5376" width="4.85546875" style="21" customWidth="1"/>
    <col min="5377" max="5377" width="8.28515625" style="21" customWidth="1"/>
    <col min="5378" max="5378" width="9.7109375" style="21" customWidth="1"/>
    <col min="5379" max="5379" width="2.140625" style="21" bestFit="1" customWidth="1"/>
    <col min="5380" max="5380" width="5.140625" style="21" customWidth="1"/>
    <col min="5381" max="5381" width="3.140625" style="21" customWidth="1"/>
    <col min="5382" max="5382" width="0.42578125" style="21" customWidth="1"/>
    <col min="5383" max="5620" width="11.42578125" style="21" hidden="1"/>
    <col min="5621" max="5621" width="13" style="21" customWidth="1"/>
    <col min="5622" max="5622" width="13.42578125" style="21" customWidth="1"/>
    <col min="5623" max="5624" width="4.7109375" style="21" customWidth="1"/>
    <col min="5625" max="5625" width="5.42578125" style="21" customWidth="1"/>
    <col min="5626" max="5627" width="4.7109375" style="21" customWidth="1"/>
    <col min="5628" max="5628" width="6.140625" style="21" customWidth="1"/>
    <col min="5629" max="5630" width="4.7109375" style="21" customWidth="1"/>
    <col min="5631" max="5631" width="1.5703125" style="21" customWidth="1"/>
    <col min="5632" max="5632" width="4.85546875" style="21" customWidth="1"/>
    <col min="5633" max="5633" width="8.28515625" style="21" customWidth="1"/>
    <col min="5634" max="5634" width="9.7109375" style="21" customWidth="1"/>
    <col min="5635" max="5635" width="2.140625" style="21" bestFit="1" customWidth="1"/>
    <col min="5636" max="5636" width="5.140625" style="21" customWidth="1"/>
    <col min="5637" max="5637" width="3.140625" style="21" customWidth="1"/>
    <col min="5638" max="5638" width="0.42578125" style="21" customWidth="1"/>
    <col min="5639" max="5876" width="11.42578125" style="21" hidden="1"/>
    <col min="5877" max="5877" width="13" style="21" customWidth="1"/>
    <col min="5878" max="5878" width="13.42578125" style="21" customWidth="1"/>
    <col min="5879" max="5880" width="4.7109375" style="21" customWidth="1"/>
    <col min="5881" max="5881" width="5.42578125" style="21" customWidth="1"/>
    <col min="5882" max="5883" width="4.7109375" style="21" customWidth="1"/>
    <col min="5884" max="5884" width="6.140625" style="21" customWidth="1"/>
    <col min="5885" max="5886" width="4.7109375" style="21" customWidth="1"/>
    <col min="5887" max="5887" width="1.5703125" style="21" customWidth="1"/>
    <col min="5888" max="5888" width="4.85546875" style="21" customWidth="1"/>
    <col min="5889" max="5889" width="8.28515625" style="21" customWidth="1"/>
    <col min="5890" max="5890" width="9.7109375" style="21" customWidth="1"/>
    <col min="5891" max="5891" width="2.140625" style="21" bestFit="1" customWidth="1"/>
    <col min="5892" max="5892" width="5.140625" style="21" customWidth="1"/>
    <col min="5893" max="5893" width="3.140625" style="21" customWidth="1"/>
    <col min="5894" max="5894" width="0.42578125" style="21" customWidth="1"/>
    <col min="5895" max="6132" width="11.42578125" style="21" hidden="1"/>
    <col min="6133" max="6133" width="13" style="21" customWidth="1"/>
    <col min="6134" max="6134" width="13.42578125" style="21" customWidth="1"/>
    <col min="6135" max="6136" width="4.7109375" style="21" customWidth="1"/>
    <col min="6137" max="6137" width="5.42578125" style="21" customWidth="1"/>
    <col min="6138" max="6139" width="4.7109375" style="21" customWidth="1"/>
    <col min="6140" max="6140" width="6.140625" style="21" customWidth="1"/>
    <col min="6141" max="6142" width="4.7109375" style="21" customWidth="1"/>
    <col min="6143" max="6143" width="1.5703125" style="21" customWidth="1"/>
    <col min="6144" max="6144" width="4.85546875" style="21" customWidth="1"/>
    <col min="6145" max="6145" width="8.28515625" style="21" customWidth="1"/>
    <col min="6146" max="6146" width="9.7109375" style="21" customWidth="1"/>
    <col min="6147" max="6147" width="2.140625" style="21" bestFit="1" customWidth="1"/>
    <col min="6148" max="6148" width="5.140625" style="21" customWidth="1"/>
    <col min="6149" max="6149" width="3.140625" style="21" customWidth="1"/>
    <col min="6150" max="6150" width="0.42578125" style="21" customWidth="1"/>
    <col min="6151" max="6388" width="11.42578125" style="21" hidden="1"/>
    <col min="6389" max="6389" width="13" style="21" customWidth="1"/>
    <col min="6390" max="6390" width="13.42578125" style="21" customWidth="1"/>
    <col min="6391" max="6392" width="4.7109375" style="21" customWidth="1"/>
    <col min="6393" max="6393" width="5.42578125" style="21" customWidth="1"/>
    <col min="6394" max="6395" width="4.7109375" style="21" customWidth="1"/>
    <col min="6396" max="6396" width="6.140625" style="21" customWidth="1"/>
    <col min="6397" max="6398" width="4.7109375" style="21" customWidth="1"/>
    <col min="6399" max="6399" width="1.5703125" style="21" customWidth="1"/>
    <col min="6400" max="6400" width="4.85546875" style="21" customWidth="1"/>
    <col min="6401" max="6401" width="8.28515625" style="21" customWidth="1"/>
    <col min="6402" max="6402" width="9.7109375" style="21" customWidth="1"/>
    <col min="6403" max="6403" width="2.140625" style="21" bestFit="1" customWidth="1"/>
    <col min="6404" max="6404" width="5.140625" style="21" customWidth="1"/>
    <col min="6405" max="6405" width="3.140625" style="21" customWidth="1"/>
    <col min="6406" max="6406" width="0.42578125" style="21" customWidth="1"/>
    <col min="6407" max="6644" width="11.42578125" style="21" hidden="1"/>
    <col min="6645" max="6645" width="13" style="21" customWidth="1"/>
    <col min="6646" max="6646" width="13.42578125" style="21" customWidth="1"/>
    <col min="6647" max="6648" width="4.7109375" style="21" customWidth="1"/>
    <col min="6649" max="6649" width="5.42578125" style="21" customWidth="1"/>
    <col min="6650" max="6651" width="4.7109375" style="21" customWidth="1"/>
    <col min="6652" max="6652" width="6.140625" style="21" customWidth="1"/>
    <col min="6653" max="6654" width="4.7109375" style="21" customWidth="1"/>
    <col min="6655" max="6655" width="1.5703125" style="21" customWidth="1"/>
    <col min="6656" max="6656" width="4.85546875" style="21" customWidth="1"/>
    <col min="6657" max="6657" width="8.28515625" style="21" customWidth="1"/>
    <col min="6658" max="6658" width="9.7109375" style="21" customWidth="1"/>
    <col min="6659" max="6659" width="2.140625" style="21" bestFit="1" customWidth="1"/>
    <col min="6660" max="6660" width="5.140625" style="21" customWidth="1"/>
    <col min="6661" max="6661" width="3.140625" style="21" customWidth="1"/>
    <col min="6662" max="6662" width="0.42578125" style="21" customWidth="1"/>
    <col min="6663" max="6900" width="11.42578125" style="21" hidden="1"/>
    <col min="6901" max="6901" width="13" style="21" customWidth="1"/>
    <col min="6902" max="6902" width="13.42578125" style="21" customWidth="1"/>
    <col min="6903" max="6904" width="4.7109375" style="21" customWidth="1"/>
    <col min="6905" max="6905" width="5.42578125" style="21" customWidth="1"/>
    <col min="6906" max="6907" width="4.7109375" style="21" customWidth="1"/>
    <col min="6908" max="6908" width="6.140625" style="21" customWidth="1"/>
    <col min="6909" max="6910" width="4.7109375" style="21" customWidth="1"/>
    <col min="6911" max="6911" width="1.5703125" style="21" customWidth="1"/>
    <col min="6912" max="6912" width="4.85546875" style="21" customWidth="1"/>
    <col min="6913" max="6913" width="8.28515625" style="21" customWidth="1"/>
    <col min="6914" max="6914" width="9.7109375" style="21" customWidth="1"/>
    <col min="6915" max="6915" width="2.140625" style="21" bestFit="1" customWidth="1"/>
    <col min="6916" max="6916" width="5.140625" style="21" customWidth="1"/>
    <col min="6917" max="6917" width="3.140625" style="21" customWidth="1"/>
    <col min="6918" max="6918" width="0.42578125" style="21" customWidth="1"/>
    <col min="6919" max="7156" width="11.42578125" style="21" hidden="1"/>
    <col min="7157" max="7157" width="13" style="21" customWidth="1"/>
    <col min="7158" max="7158" width="13.42578125" style="21" customWidth="1"/>
    <col min="7159" max="7160" width="4.7109375" style="21" customWidth="1"/>
    <col min="7161" max="7161" width="5.42578125" style="21" customWidth="1"/>
    <col min="7162" max="7163" width="4.7109375" style="21" customWidth="1"/>
    <col min="7164" max="7164" width="6.140625" style="21" customWidth="1"/>
    <col min="7165" max="7166" width="4.7109375" style="21" customWidth="1"/>
    <col min="7167" max="7167" width="1.5703125" style="21" customWidth="1"/>
    <col min="7168" max="7168" width="4.85546875" style="21" customWidth="1"/>
    <col min="7169" max="7169" width="8.28515625" style="21" customWidth="1"/>
    <col min="7170" max="7170" width="9.7109375" style="21" customWidth="1"/>
    <col min="7171" max="7171" width="2.140625" style="21" bestFit="1" customWidth="1"/>
    <col min="7172" max="7172" width="5.140625" style="21" customWidth="1"/>
    <col min="7173" max="7173" width="3.140625" style="21" customWidth="1"/>
    <col min="7174" max="7174" width="0.42578125" style="21" customWidth="1"/>
    <col min="7175" max="7412" width="11.42578125" style="21" hidden="1"/>
    <col min="7413" max="7413" width="13" style="21" customWidth="1"/>
    <col min="7414" max="7414" width="13.42578125" style="21" customWidth="1"/>
    <col min="7415" max="7416" width="4.7109375" style="21" customWidth="1"/>
    <col min="7417" max="7417" width="5.42578125" style="21" customWidth="1"/>
    <col min="7418" max="7419" width="4.7109375" style="21" customWidth="1"/>
    <col min="7420" max="7420" width="6.140625" style="21" customWidth="1"/>
    <col min="7421" max="7422" width="4.7109375" style="21" customWidth="1"/>
    <col min="7423" max="7423" width="1.5703125" style="21" customWidth="1"/>
    <col min="7424" max="7424" width="4.85546875" style="21" customWidth="1"/>
    <col min="7425" max="7425" width="8.28515625" style="21" customWidth="1"/>
    <col min="7426" max="7426" width="9.7109375" style="21" customWidth="1"/>
    <col min="7427" max="7427" width="2.140625" style="21" bestFit="1" customWidth="1"/>
    <col min="7428" max="7428" width="5.140625" style="21" customWidth="1"/>
    <col min="7429" max="7429" width="3.140625" style="21" customWidth="1"/>
    <col min="7430" max="7430" width="0.42578125" style="21" customWidth="1"/>
    <col min="7431" max="7668" width="11.42578125" style="21" hidden="1"/>
    <col min="7669" max="7669" width="13" style="21" customWidth="1"/>
    <col min="7670" max="7670" width="13.42578125" style="21" customWidth="1"/>
    <col min="7671" max="7672" width="4.7109375" style="21" customWidth="1"/>
    <col min="7673" max="7673" width="5.42578125" style="21" customWidth="1"/>
    <col min="7674" max="7675" width="4.7109375" style="21" customWidth="1"/>
    <col min="7676" max="7676" width="6.140625" style="21" customWidth="1"/>
    <col min="7677" max="7678" width="4.7109375" style="21" customWidth="1"/>
    <col min="7679" max="7679" width="1.5703125" style="21" customWidth="1"/>
    <col min="7680" max="7680" width="4.85546875" style="21" customWidth="1"/>
    <col min="7681" max="7681" width="8.28515625" style="21" customWidth="1"/>
    <col min="7682" max="7682" width="9.7109375" style="21" customWidth="1"/>
    <col min="7683" max="7683" width="2.140625" style="21" bestFit="1" customWidth="1"/>
    <col min="7684" max="7684" width="5.140625" style="21" customWidth="1"/>
    <col min="7685" max="7685" width="3.140625" style="21" customWidth="1"/>
    <col min="7686" max="7686" width="0.42578125" style="21" customWidth="1"/>
    <col min="7687" max="7924" width="11.42578125" style="21" hidden="1"/>
    <col min="7925" max="7925" width="13" style="21" customWidth="1"/>
    <col min="7926" max="7926" width="13.42578125" style="21" customWidth="1"/>
    <col min="7927" max="7928" width="4.7109375" style="21" customWidth="1"/>
    <col min="7929" max="7929" width="5.42578125" style="21" customWidth="1"/>
    <col min="7930" max="7931" width="4.7109375" style="21" customWidth="1"/>
    <col min="7932" max="7932" width="6.140625" style="21" customWidth="1"/>
    <col min="7933" max="7934" width="4.7109375" style="21" customWidth="1"/>
    <col min="7935" max="7935" width="1.5703125" style="21" customWidth="1"/>
    <col min="7936" max="7936" width="4.85546875" style="21" customWidth="1"/>
    <col min="7937" max="7937" width="8.28515625" style="21" customWidth="1"/>
    <col min="7938" max="7938" width="9.7109375" style="21" customWidth="1"/>
    <col min="7939" max="7939" width="2.140625" style="21" bestFit="1" customWidth="1"/>
    <col min="7940" max="7940" width="5.140625" style="21" customWidth="1"/>
    <col min="7941" max="7941" width="3.140625" style="21" customWidth="1"/>
    <col min="7942" max="7942" width="0.42578125" style="21" customWidth="1"/>
    <col min="7943" max="8180" width="11.42578125" style="21" hidden="1"/>
    <col min="8181" max="8181" width="13" style="21" customWidth="1"/>
    <col min="8182" max="8182" width="13.42578125" style="21" customWidth="1"/>
    <col min="8183" max="8184" width="4.7109375" style="21" customWidth="1"/>
    <col min="8185" max="8185" width="5.42578125" style="21" customWidth="1"/>
    <col min="8186" max="8187" width="4.7109375" style="21" customWidth="1"/>
    <col min="8188" max="8188" width="6.140625" style="21" customWidth="1"/>
    <col min="8189" max="8190" width="4.7109375" style="21" customWidth="1"/>
    <col min="8191" max="8191" width="1.5703125" style="21" customWidth="1"/>
    <col min="8192" max="8192" width="4.85546875" style="21" customWidth="1"/>
    <col min="8193" max="8193" width="8.28515625" style="21" customWidth="1"/>
    <col min="8194" max="8194" width="9.7109375" style="21" customWidth="1"/>
    <col min="8195" max="8195" width="2.140625" style="21" bestFit="1" customWidth="1"/>
    <col min="8196" max="8196" width="5.140625" style="21" customWidth="1"/>
    <col min="8197" max="8197" width="3.140625" style="21" customWidth="1"/>
    <col min="8198" max="8198" width="0.42578125" style="21" customWidth="1"/>
    <col min="8199" max="8436" width="11.42578125" style="21" hidden="1"/>
    <col min="8437" max="8437" width="13" style="21" customWidth="1"/>
    <col min="8438" max="8438" width="13.42578125" style="21" customWidth="1"/>
    <col min="8439" max="8440" width="4.7109375" style="21" customWidth="1"/>
    <col min="8441" max="8441" width="5.42578125" style="21" customWidth="1"/>
    <col min="8442" max="8443" width="4.7109375" style="21" customWidth="1"/>
    <col min="8444" max="8444" width="6.140625" style="21" customWidth="1"/>
    <col min="8445" max="8446" width="4.7109375" style="21" customWidth="1"/>
    <col min="8447" max="8447" width="1.5703125" style="21" customWidth="1"/>
    <col min="8448" max="8448" width="4.85546875" style="21" customWidth="1"/>
    <col min="8449" max="8449" width="8.28515625" style="21" customWidth="1"/>
    <col min="8450" max="8450" width="9.7109375" style="21" customWidth="1"/>
    <col min="8451" max="8451" width="2.140625" style="21" bestFit="1" customWidth="1"/>
    <col min="8452" max="8452" width="5.140625" style="21" customWidth="1"/>
    <col min="8453" max="8453" width="3.140625" style="21" customWidth="1"/>
    <col min="8454" max="8454" width="0.42578125" style="21" customWidth="1"/>
    <col min="8455" max="8692" width="11.42578125" style="21" hidden="1"/>
    <col min="8693" max="8693" width="13" style="21" customWidth="1"/>
    <col min="8694" max="8694" width="13.42578125" style="21" customWidth="1"/>
    <col min="8695" max="8696" width="4.7109375" style="21" customWidth="1"/>
    <col min="8697" max="8697" width="5.42578125" style="21" customWidth="1"/>
    <col min="8698" max="8699" width="4.7109375" style="21" customWidth="1"/>
    <col min="8700" max="8700" width="6.140625" style="21" customWidth="1"/>
    <col min="8701" max="8702" width="4.7109375" style="21" customWidth="1"/>
    <col min="8703" max="8703" width="1.5703125" style="21" customWidth="1"/>
    <col min="8704" max="8704" width="4.85546875" style="21" customWidth="1"/>
    <col min="8705" max="8705" width="8.28515625" style="21" customWidth="1"/>
    <col min="8706" max="8706" width="9.7109375" style="21" customWidth="1"/>
    <col min="8707" max="8707" width="2.140625" style="21" bestFit="1" customWidth="1"/>
    <col min="8708" max="8708" width="5.140625" style="21" customWidth="1"/>
    <col min="8709" max="8709" width="3.140625" style="21" customWidth="1"/>
    <col min="8710" max="8710" width="0.42578125" style="21" customWidth="1"/>
    <col min="8711" max="8948" width="11.42578125" style="21" hidden="1"/>
    <col min="8949" max="8949" width="13" style="21" customWidth="1"/>
    <col min="8950" max="8950" width="13.42578125" style="21" customWidth="1"/>
    <col min="8951" max="8952" width="4.7109375" style="21" customWidth="1"/>
    <col min="8953" max="8953" width="5.42578125" style="21" customWidth="1"/>
    <col min="8954" max="8955" width="4.7109375" style="21" customWidth="1"/>
    <col min="8956" max="8956" width="6.140625" style="21" customWidth="1"/>
    <col min="8957" max="8958" width="4.7109375" style="21" customWidth="1"/>
    <col min="8959" max="8959" width="1.5703125" style="21" customWidth="1"/>
    <col min="8960" max="8960" width="4.85546875" style="21" customWidth="1"/>
    <col min="8961" max="8961" width="8.28515625" style="21" customWidth="1"/>
    <col min="8962" max="8962" width="9.7109375" style="21" customWidth="1"/>
    <col min="8963" max="8963" width="2.140625" style="21" bestFit="1" customWidth="1"/>
    <col min="8964" max="8964" width="5.140625" style="21" customWidth="1"/>
    <col min="8965" max="8965" width="3.140625" style="21" customWidth="1"/>
    <col min="8966" max="8966" width="0.42578125" style="21" customWidth="1"/>
    <col min="8967" max="9204" width="11.42578125" style="21" hidden="1"/>
    <col min="9205" max="9205" width="13" style="21" customWidth="1"/>
    <col min="9206" max="9206" width="13.42578125" style="21" customWidth="1"/>
    <col min="9207" max="9208" width="4.7109375" style="21" customWidth="1"/>
    <col min="9209" max="9209" width="5.42578125" style="21" customWidth="1"/>
    <col min="9210" max="9211" width="4.7109375" style="21" customWidth="1"/>
    <col min="9212" max="9212" width="6.140625" style="21" customWidth="1"/>
    <col min="9213" max="9214" width="4.7109375" style="21" customWidth="1"/>
    <col min="9215" max="9215" width="1.5703125" style="21" customWidth="1"/>
    <col min="9216" max="9216" width="4.85546875" style="21" customWidth="1"/>
    <col min="9217" max="9217" width="8.28515625" style="21" customWidth="1"/>
    <col min="9218" max="9218" width="9.7109375" style="21" customWidth="1"/>
    <col min="9219" max="9219" width="2.140625" style="21" bestFit="1" customWidth="1"/>
    <col min="9220" max="9220" width="5.140625" style="21" customWidth="1"/>
    <col min="9221" max="9221" width="3.140625" style="21" customWidth="1"/>
    <col min="9222" max="9222" width="0.42578125" style="21" customWidth="1"/>
    <col min="9223" max="9460" width="11.42578125" style="21" hidden="1"/>
    <col min="9461" max="9461" width="13" style="21" customWidth="1"/>
    <col min="9462" max="9462" width="13.42578125" style="21" customWidth="1"/>
    <col min="9463" max="9464" width="4.7109375" style="21" customWidth="1"/>
    <col min="9465" max="9465" width="5.42578125" style="21" customWidth="1"/>
    <col min="9466" max="9467" width="4.7109375" style="21" customWidth="1"/>
    <col min="9468" max="9468" width="6.140625" style="21" customWidth="1"/>
    <col min="9469" max="9470" width="4.7109375" style="21" customWidth="1"/>
    <col min="9471" max="9471" width="1.5703125" style="21" customWidth="1"/>
    <col min="9472" max="9472" width="4.85546875" style="21" customWidth="1"/>
    <col min="9473" max="9473" width="8.28515625" style="21" customWidth="1"/>
    <col min="9474" max="9474" width="9.7109375" style="21" customWidth="1"/>
    <col min="9475" max="9475" width="2.140625" style="21" bestFit="1" customWidth="1"/>
    <col min="9476" max="9476" width="5.140625" style="21" customWidth="1"/>
    <col min="9477" max="9477" width="3.140625" style="21" customWidth="1"/>
    <col min="9478" max="9478" width="0.42578125" style="21" customWidth="1"/>
    <col min="9479" max="9716" width="11.42578125" style="21" hidden="1"/>
    <col min="9717" max="9717" width="13" style="21" customWidth="1"/>
    <col min="9718" max="9718" width="13.42578125" style="21" customWidth="1"/>
    <col min="9719" max="9720" width="4.7109375" style="21" customWidth="1"/>
    <col min="9721" max="9721" width="5.42578125" style="21" customWidth="1"/>
    <col min="9722" max="9723" width="4.7109375" style="21" customWidth="1"/>
    <col min="9724" max="9724" width="6.140625" style="21" customWidth="1"/>
    <col min="9725" max="9726" width="4.7109375" style="21" customWidth="1"/>
    <col min="9727" max="9727" width="1.5703125" style="21" customWidth="1"/>
    <col min="9728" max="9728" width="4.85546875" style="21" customWidth="1"/>
    <col min="9729" max="9729" width="8.28515625" style="21" customWidth="1"/>
    <col min="9730" max="9730" width="9.7109375" style="21" customWidth="1"/>
    <col min="9731" max="9731" width="2.140625" style="21" bestFit="1" customWidth="1"/>
    <col min="9732" max="9732" width="5.140625" style="21" customWidth="1"/>
    <col min="9733" max="9733" width="3.140625" style="21" customWidth="1"/>
    <col min="9734" max="9734" width="0.42578125" style="21" customWidth="1"/>
    <col min="9735" max="9972" width="11.42578125" style="21" hidden="1"/>
    <col min="9973" max="9973" width="13" style="21" customWidth="1"/>
    <col min="9974" max="9974" width="13.42578125" style="21" customWidth="1"/>
    <col min="9975" max="9976" width="4.7109375" style="21" customWidth="1"/>
    <col min="9977" max="9977" width="5.42578125" style="21" customWidth="1"/>
    <col min="9978" max="9979" width="4.7109375" style="21" customWidth="1"/>
    <col min="9980" max="9980" width="6.140625" style="21" customWidth="1"/>
    <col min="9981" max="9982" width="4.7109375" style="21" customWidth="1"/>
    <col min="9983" max="9983" width="1.5703125" style="21" customWidth="1"/>
    <col min="9984" max="9984" width="4.85546875" style="21" customWidth="1"/>
    <col min="9985" max="9985" width="8.28515625" style="21" customWidth="1"/>
    <col min="9986" max="9986" width="9.7109375" style="21" customWidth="1"/>
    <col min="9987" max="9987" width="2.140625" style="21" bestFit="1" customWidth="1"/>
    <col min="9988" max="9988" width="5.140625" style="21" customWidth="1"/>
    <col min="9989" max="9989" width="3.140625" style="21" customWidth="1"/>
    <col min="9990" max="9990" width="0.42578125" style="21" customWidth="1"/>
    <col min="9991" max="10228" width="11.42578125" style="21" hidden="1"/>
    <col min="10229" max="10229" width="13" style="21" customWidth="1"/>
    <col min="10230" max="10230" width="13.42578125" style="21" customWidth="1"/>
    <col min="10231" max="10232" width="4.7109375" style="21" customWidth="1"/>
    <col min="10233" max="10233" width="5.42578125" style="21" customWidth="1"/>
    <col min="10234" max="10235" width="4.7109375" style="21" customWidth="1"/>
    <col min="10236" max="10236" width="6.140625" style="21" customWidth="1"/>
    <col min="10237" max="10238" width="4.7109375" style="21" customWidth="1"/>
    <col min="10239" max="10239" width="1.5703125" style="21" customWidth="1"/>
    <col min="10240" max="10240" width="4.85546875" style="21" customWidth="1"/>
    <col min="10241" max="10241" width="8.28515625" style="21" customWidth="1"/>
    <col min="10242" max="10242" width="9.7109375" style="21" customWidth="1"/>
    <col min="10243" max="10243" width="2.140625" style="21" bestFit="1" customWidth="1"/>
    <col min="10244" max="10244" width="5.140625" style="21" customWidth="1"/>
    <col min="10245" max="10245" width="3.140625" style="21" customWidth="1"/>
    <col min="10246" max="10246" width="0.42578125" style="21" customWidth="1"/>
    <col min="10247" max="10484" width="11.42578125" style="21" hidden="1"/>
    <col min="10485" max="10485" width="13" style="21" customWidth="1"/>
    <col min="10486" max="10486" width="13.42578125" style="21" customWidth="1"/>
    <col min="10487" max="10488" width="4.7109375" style="21" customWidth="1"/>
    <col min="10489" max="10489" width="5.42578125" style="21" customWidth="1"/>
    <col min="10490" max="10491" width="4.7109375" style="21" customWidth="1"/>
    <col min="10492" max="10492" width="6.140625" style="21" customWidth="1"/>
    <col min="10493" max="10494" width="4.7109375" style="21" customWidth="1"/>
    <col min="10495" max="10495" width="1.5703125" style="21" customWidth="1"/>
    <col min="10496" max="10496" width="4.85546875" style="21" customWidth="1"/>
    <col min="10497" max="10497" width="8.28515625" style="21" customWidth="1"/>
    <col min="10498" max="10498" width="9.7109375" style="21" customWidth="1"/>
    <col min="10499" max="10499" width="2.140625" style="21" bestFit="1" customWidth="1"/>
    <col min="10500" max="10500" width="5.140625" style="21" customWidth="1"/>
    <col min="10501" max="10501" width="3.140625" style="21" customWidth="1"/>
    <col min="10502" max="10502" width="0.42578125" style="21" customWidth="1"/>
    <col min="10503" max="10740" width="11.42578125" style="21" hidden="1"/>
    <col min="10741" max="10741" width="13" style="21" customWidth="1"/>
    <col min="10742" max="10742" width="13.42578125" style="21" customWidth="1"/>
    <col min="10743" max="10744" width="4.7109375" style="21" customWidth="1"/>
    <col min="10745" max="10745" width="5.42578125" style="21" customWidth="1"/>
    <col min="10746" max="10747" width="4.7109375" style="21" customWidth="1"/>
    <col min="10748" max="10748" width="6.140625" style="21" customWidth="1"/>
    <col min="10749" max="10750" width="4.7109375" style="21" customWidth="1"/>
    <col min="10751" max="10751" width="1.5703125" style="21" customWidth="1"/>
    <col min="10752" max="10752" width="4.85546875" style="21" customWidth="1"/>
    <col min="10753" max="10753" width="8.28515625" style="21" customWidth="1"/>
    <col min="10754" max="10754" width="9.7109375" style="21" customWidth="1"/>
    <col min="10755" max="10755" width="2.140625" style="21" bestFit="1" customWidth="1"/>
    <col min="10756" max="10756" width="5.140625" style="21" customWidth="1"/>
    <col min="10757" max="10757" width="3.140625" style="21" customWidth="1"/>
    <col min="10758" max="10758" width="0.42578125" style="21" customWidth="1"/>
    <col min="10759" max="10996" width="11.42578125" style="21" hidden="1"/>
    <col min="10997" max="10997" width="13" style="21" customWidth="1"/>
    <col min="10998" max="10998" width="13.42578125" style="21" customWidth="1"/>
    <col min="10999" max="11000" width="4.7109375" style="21" customWidth="1"/>
    <col min="11001" max="11001" width="5.42578125" style="21" customWidth="1"/>
    <col min="11002" max="11003" width="4.7109375" style="21" customWidth="1"/>
    <col min="11004" max="11004" width="6.140625" style="21" customWidth="1"/>
    <col min="11005" max="11006" width="4.7109375" style="21" customWidth="1"/>
    <col min="11007" max="11007" width="1.5703125" style="21" customWidth="1"/>
    <col min="11008" max="11008" width="4.85546875" style="21" customWidth="1"/>
    <col min="11009" max="11009" width="8.28515625" style="21" customWidth="1"/>
    <col min="11010" max="11010" width="9.7109375" style="21" customWidth="1"/>
    <col min="11011" max="11011" width="2.140625" style="21" bestFit="1" customWidth="1"/>
    <col min="11012" max="11012" width="5.140625" style="21" customWidth="1"/>
    <col min="11013" max="11013" width="3.140625" style="21" customWidth="1"/>
    <col min="11014" max="11014" width="0.42578125" style="21" customWidth="1"/>
    <col min="11015" max="11252" width="11.42578125" style="21" hidden="1"/>
    <col min="11253" max="11253" width="13" style="21" customWidth="1"/>
    <col min="11254" max="11254" width="13.42578125" style="21" customWidth="1"/>
    <col min="11255" max="11256" width="4.7109375" style="21" customWidth="1"/>
    <col min="11257" max="11257" width="5.42578125" style="21" customWidth="1"/>
    <col min="11258" max="11259" width="4.7109375" style="21" customWidth="1"/>
    <col min="11260" max="11260" width="6.140625" style="21" customWidth="1"/>
    <col min="11261" max="11262" width="4.7109375" style="21" customWidth="1"/>
    <col min="11263" max="11263" width="1.5703125" style="21" customWidth="1"/>
    <col min="11264" max="11264" width="4.85546875" style="21" customWidth="1"/>
    <col min="11265" max="11265" width="8.28515625" style="21" customWidth="1"/>
    <col min="11266" max="11266" width="9.7109375" style="21" customWidth="1"/>
    <col min="11267" max="11267" width="2.140625" style="21" bestFit="1" customWidth="1"/>
    <col min="11268" max="11268" width="5.140625" style="21" customWidth="1"/>
    <col min="11269" max="11269" width="3.140625" style="21" customWidth="1"/>
    <col min="11270" max="11270" width="0.42578125" style="21" customWidth="1"/>
    <col min="11271" max="11508" width="11.42578125" style="21" hidden="1"/>
    <col min="11509" max="11509" width="13" style="21" customWidth="1"/>
    <col min="11510" max="11510" width="13.42578125" style="21" customWidth="1"/>
    <col min="11511" max="11512" width="4.7109375" style="21" customWidth="1"/>
    <col min="11513" max="11513" width="5.42578125" style="21" customWidth="1"/>
    <col min="11514" max="11515" width="4.7109375" style="21" customWidth="1"/>
    <col min="11516" max="11516" width="6.140625" style="21" customWidth="1"/>
    <col min="11517" max="11518" width="4.7109375" style="21" customWidth="1"/>
    <col min="11519" max="11519" width="1.5703125" style="21" customWidth="1"/>
    <col min="11520" max="11520" width="4.85546875" style="21" customWidth="1"/>
    <col min="11521" max="11521" width="8.28515625" style="21" customWidth="1"/>
    <col min="11522" max="11522" width="9.7109375" style="21" customWidth="1"/>
    <col min="11523" max="11523" width="2.140625" style="21" bestFit="1" customWidth="1"/>
    <col min="11524" max="11524" width="5.140625" style="21" customWidth="1"/>
    <col min="11525" max="11525" width="3.140625" style="21" customWidth="1"/>
    <col min="11526" max="11526" width="0.42578125" style="21" customWidth="1"/>
    <col min="11527" max="11764" width="11.42578125" style="21" hidden="1"/>
    <col min="11765" max="11765" width="13" style="21" customWidth="1"/>
    <col min="11766" max="11766" width="13.42578125" style="21" customWidth="1"/>
    <col min="11767" max="11768" width="4.7109375" style="21" customWidth="1"/>
    <col min="11769" max="11769" width="5.42578125" style="21" customWidth="1"/>
    <col min="11770" max="11771" width="4.7109375" style="21" customWidth="1"/>
    <col min="11772" max="11772" width="6.140625" style="21" customWidth="1"/>
    <col min="11773" max="11774" width="4.7109375" style="21" customWidth="1"/>
    <col min="11775" max="11775" width="1.5703125" style="21" customWidth="1"/>
    <col min="11776" max="11776" width="4.85546875" style="21" customWidth="1"/>
    <col min="11777" max="11777" width="8.28515625" style="21" customWidth="1"/>
    <col min="11778" max="11778" width="9.7109375" style="21" customWidth="1"/>
    <col min="11779" max="11779" width="2.140625" style="21" bestFit="1" customWidth="1"/>
    <col min="11780" max="11780" width="5.140625" style="21" customWidth="1"/>
    <col min="11781" max="11781" width="3.140625" style="21" customWidth="1"/>
    <col min="11782" max="11782" width="0.42578125" style="21" customWidth="1"/>
    <col min="11783" max="12020" width="11.42578125" style="21" hidden="1"/>
    <col min="12021" max="12021" width="13" style="21" customWidth="1"/>
    <col min="12022" max="12022" width="13.42578125" style="21" customWidth="1"/>
    <col min="12023" max="12024" width="4.7109375" style="21" customWidth="1"/>
    <col min="12025" max="12025" width="5.42578125" style="21" customWidth="1"/>
    <col min="12026" max="12027" width="4.7109375" style="21" customWidth="1"/>
    <col min="12028" max="12028" width="6.140625" style="21" customWidth="1"/>
    <col min="12029" max="12030" width="4.7109375" style="21" customWidth="1"/>
    <col min="12031" max="12031" width="1.5703125" style="21" customWidth="1"/>
    <col min="12032" max="12032" width="4.85546875" style="21" customWidth="1"/>
    <col min="12033" max="12033" width="8.28515625" style="21" customWidth="1"/>
    <col min="12034" max="12034" width="9.7109375" style="21" customWidth="1"/>
    <col min="12035" max="12035" width="2.140625" style="21" bestFit="1" customWidth="1"/>
    <col min="12036" max="12036" width="5.140625" style="21" customWidth="1"/>
    <col min="12037" max="12037" width="3.140625" style="21" customWidth="1"/>
    <col min="12038" max="12038" width="0.42578125" style="21" customWidth="1"/>
    <col min="12039" max="12276" width="11.42578125" style="21" hidden="1"/>
    <col min="12277" max="12277" width="13" style="21" customWidth="1"/>
    <col min="12278" max="12278" width="13.42578125" style="21" customWidth="1"/>
    <col min="12279" max="12280" width="4.7109375" style="21" customWidth="1"/>
    <col min="12281" max="12281" width="5.42578125" style="21" customWidth="1"/>
    <col min="12282" max="12283" width="4.7109375" style="21" customWidth="1"/>
    <col min="12284" max="12284" width="6.140625" style="21" customWidth="1"/>
    <col min="12285" max="12286" width="4.7109375" style="21" customWidth="1"/>
    <col min="12287" max="12287" width="1.5703125" style="21" customWidth="1"/>
    <col min="12288" max="12288" width="4.85546875" style="21" customWidth="1"/>
    <col min="12289" max="12289" width="8.28515625" style="21" customWidth="1"/>
    <col min="12290" max="12290" width="9.7109375" style="21" customWidth="1"/>
    <col min="12291" max="12291" width="2.140625" style="21" bestFit="1" customWidth="1"/>
    <col min="12292" max="12292" width="5.140625" style="21" customWidth="1"/>
    <col min="12293" max="12293" width="3.140625" style="21" customWidth="1"/>
    <col min="12294" max="12294" width="0.42578125" style="21" customWidth="1"/>
    <col min="12295" max="12532" width="11.42578125" style="21" hidden="1"/>
    <col min="12533" max="12533" width="13" style="21" customWidth="1"/>
    <col min="12534" max="12534" width="13.42578125" style="21" customWidth="1"/>
    <col min="12535" max="12536" width="4.7109375" style="21" customWidth="1"/>
    <col min="12537" max="12537" width="5.42578125" style="21" customWidth="1"/>
    <col min="12538" max="12539" width="4.7109375" style="21" customWidth="1"/>
    <col min="12540" max="12540" width="6.140625" style="21" customWidth="1"/>
    <col min="12541" max="12542" width="4.7109375" style="21" customWidth="1"/>
    <col min="12543" max="12543" width="1.5703125" style="21" customWidth="1"/>
    <col min="12544" max="12544" width="4.85546875" style="21" customWidth="1"/>
    <col min="12545" max="12545" width="8.28515625" style="21" customWidth="1"/>
    <col min="12546" max="12546" width="9.7109375" style="21" customWidth="1"/>
    <col min="12547" max="12547" width="2.140625" style="21" bestFit="1" customWidth="1"/>
    <col min="12548" max="12548" width="5.140625" style="21" customWidth="1"/>
    <col min="12549" max="12549" width="3.140625" style="21" customWidth="1"/>
    <col min="12550" max="12550" width="0.42578125" style="21" customWidth="1"/>
    <col min="12551" max="12788" width="11.42578125" style="21" hidden="1"/>
    <col min="12789" max="12789" width="13" style="21" customWidth="1"/>
    <col min="12790" max="12790" width="13.42578125" style="21" customWidth="1"/>
    <col min="12791" max="12792" width="4.7109375" style="21" customWidth="1"/>
    <col min="12793" max="12793" width="5.42578125" style="21" customWidth="1"/>
    <col min="12794" max="12795" width="4.7109375" style="21" customWidth="1"/>
    <col min="12796" max="12796" width="6.140625" style="21" customWidth="1"/>
    <col min="12797" max="12798" width="4.7109375" style="21" customWidth="1"/>
    <col min="12799" max="12799" width="1.5703125" style="21" customWidth="1"/>
    <col min="12800" max="12800" width="4.85546875" style="21" customWidth="1"/>
    <col min="12801" max="12801" width="8.28515625" style="21" customWidth="1"/>
    <col min="12802" max="12802" width="9.7109375" style="21" customWidth="1"/>
    <col min="12803" max="12803" width="2.140625" style="21" bestFit="1" customWidth="1"/>
    <col min="12804" max="12804" width="5.140625" style="21" customWidth="1"/>
    <col min="12805" max="12805" width="3.140625" style="21" customWidth="1"/>
    <col min="12806" max="12806" width="0.42578125" style="21" customWidth="1"/>
    <col min="12807" max="13044" width="11.42578125" style="21" hidden="1"/>
    <col min="13045" max="13045" width="13" style="21" customWidth="1"/>
    <col min="13046" max="13046" width="13.42578125" style="21" customWidth="1"/>
    <col min="13047" max="13048" width="4.7109375" style="21" customWidth="1"/>
    <col min="13049" max="13049" width="5.42578125" style="21" customWidth="1"/>
    <col min="13050" max="13051" width="4.7109375" style="21" customWidth="1"/>
    <col min="13052" max="13052" width="6.140625" style="21" customWidth="1"/>
    <col min="13053" max="13054" width="4.7109375" style="21" customWidth="1"/>
    <col min="13055" max="13055" width="1.5703125" style="21" customWidth="1"/>
    <col min="13056" max="13056" width="4.85546875" style="21" customWidth="1"/>
    <col min="13057" max="13057" width="8.28515625" style="21" customWidth="1"/>
    <col min="13058" max="13058" width="9.7109375" style="21" customWidth="1"/>
    <col min="13059" max="13059" width="2.140625" style="21" bestFit="1" customWidth="1"/>
    <col min="13060" max="13060" width="5.140625" style="21" customWidth="1"/>
    <col min="13061" max="13061" width="3.140625" style="21" customWidth="1"/>
    <col min="13062" max="13062" width="0.42578125" style="21" customWidth="1"/>
    <col min="13063" max="13300" width="11.42578125" style="21" hidden="1"/>
    <col min="13301" max="13301" width="13" style="21" customWidth="1"/>
    <col min="13302" max="13302" width="13.42578125" style="21" customWidth="1"/>
    <col min="13303" max="13304" width="4.7109375" style="21" customWidth="1"/>
    <col min="13305" max="13305" width="5.42578125" style="21" customWidth="1"/>
    <col min="13306" max="13307" width="4.7109375" style="21" customWidth="1"/>
    <col min="13308" max="13308" width="6.140625" style="21" customWidth="1"/>
    <col min="13309" max="13310" width="4.7109375" style="21" customWidth="1"/>
    <col min="13311" max="13311" width="1.5703125" style="21" customWidth="1"/>
    <col min="13312" max="13312" width="4.85546875" style="21" customWidth="1"/>
    <col min="13313" max="13313" width="8.28515625" style="21" customWidth="1"/>
    <col min="13314" max="13314" width="9.7109375" style="21" customWidth="1"/>
    <col min="13315" max="13315" width="2.140625" style="21" bestFit="1" customWidth="1"/>
    <col min="13316" max="13316" width="5.140625" style="21" customWidth="1"/>
    <col min="13317" max="13317" width="3.140625" style="21" customWidth="1"/>
    <col min="13318" max="13318" width="0.42578125" style="21" customWidth="1"/>
    <col min="13319" max="13556" width="11.42578125" style="21" hidden="1"/>
    <col min="13557" max="13557" width="13" style="21" customWidth="1"/>
    <col min="13558" max="13558" width="13.42578125" style="21" customWidth="1"/>
    <col min="13559" max="13560" width="4.7109375" style="21" customWidth="1"/>
    <col min="13561" max="13561" width="5.42578125" style="21" customWidth="1"/>
    <col min="13562" max="13563" width="4.7109375" style="21" customWidth="1"/>
    <col min="13564" max="13564" width="6.140625" style="21" customWidth="1"/>
    <col min="13565" max="13566" width="4.7109375" style="21" customWidth="1"/>
    <col min="13567" max="13567" width="1.5703125" style="21" customWidth="1"/>
    <col min="13568" max="13568" width="4.85546875" style="21" customWidth="1"/>
    <col min="13569" max="13569" width="8.28515625" style="21" customWidth="1"/>
    <col min="13570" max="13570" width="9.7109375" style="21" customWidth="1"/>
    <col min="13571" max="13571" width="2.140625" style="21" bestFit="1" customWidth="1"/>
    <col min="13572" max="13572" width="5.140625" style="21" customWidth="1"/>
    <col min="13573" max="13573" width="3.140625" style="21" customWidth="1"/>
    <col min="13574" max="13574" width="0.42578125" style="21" customWidth="1"/>
    <col min="13575" max="13812" width="11.42578125" style="21" hidden="1"/>
    <col min="13813" max="13813" width="13" style="21" customWidth="1"/>
    <col min="13814" max="13814" width="13.42578125" style="21" customWidth="1"/>
    <col min="13815" max="13816" width="4.7109375" style="21" customWidth="1"/>
    <col min="13817" max="13817" width="5.42578125" style="21" customWidth="1"/>
    <col min="13818" max="13819" width="4.7109375" style="21" customWidth="1"/>
    <col min="13820" max="13820" width="6.140625" style="21" customWidth="1"/>
    <col min="13821" max="13822" width="4.7109375" style="21" customWidth="1"/>
    <col min="13823" max="13823" width="1.5703125" style="21" customWidth="1"/>
    <col min="13824" max="13824" width="4.85546875" style="21" customWidth="1"/>
    <col min="13825" max="13825" width="8.28515625" style="21" customWidth="1"/>
    <col min="13826" max="13826" width="9.7109375" style="21" customWidth="1"/>
    <col min="13827" max="13827" width="2.140625" style="21" bestFit="1" customWidth="1"/>
    <col min="13828" max="13828" width="5.140625" style="21" customWidth="1"/>
    <col min="13829" max="13829" width="3.140625" style="21" customWidth="1"/>
    <col min="13830" max="13830" width="0.42578125" style="21" customWidth="1"/>
    <col min="13831" max="14068" width="11.42578125" style="21" hidden="1"/>
    <col min="14069" max="14069" width="13" style="21" customWidth="1"/>
    <col min="14070" max="14070" width="13.42578125" style="21" customWidth="1"/>
    <col min="14071" max="14072" width="4.7109375" style="21" customWidth="1"/>
    <col min="14073" max="14073" width="5.42578125" style="21" customWidth="1"/>
    <col min="14074" max="14075" width="4.7109375" style="21" customWidth="1"/>
    <col min="14076" max="14076" width="6.140625" style="21" customWidth="1"/>
    <col min="14077" max="14078" width="4.7109375" style="21" customWidth="1"/>
    <col min="14079" max="14079" width="1.5703125" style="21" customWidth="1"/>
    <col min="14080" max="14080" width="4.85546875" style="21" customWidth="1"/>
    <col min="14081" max="14081" width="8.28515625" style="21" customWidth="1"/>
    <col min="14082" max="14082" width="9.7109375" style="21" customWidth="1"/>
    <col min="14083" max="14083" width="2.140625" style="21" bestFit="1" customWidth="1"/>
    <col min="14084" max="14084" width="5.140625" style="21" customWidth="1"/>
    <col min="14085" max="14085" width="3.140625" style="21" customWidth="1"/>
    <col min="14086" max="14086" width="0.42578125" style="21" customWidth="1"/>
    <col min="14087" max="14324" width="11.42578125" style="21" hidden="1"/>
    <col min="14325" max="14325" width="13" style="21" customWidth="1"/>
    <col min="14326" max="14326" width="13.42578125" style="21" customWidth="1"/>
    <col min="14327" max="14328" width="4.7109375" style="21" customWidth="1"/>
    <col min="14329" max="14329" width="5.42578125" style="21" customWidth="1"/>
    <col min="14330" max="14331" width="4.7109375" style="21" customWidth="1"/>
    <col min="14332" max="14332" width="6.140625" style="21" customWidth="1"/>
    <col min="14333" max="14334" width="4.7109375" style="21" customWidth="1"/>
    <col min="14335" max="14335" width="1.5703125" style="21" customWidth="1"/>
    <col min="14336" max="14336" width="4.85546875" style="21" customWidth="1"/>
    <col min="14337" max="14337" width="8.28515625" style="21" customWidth="1"/>
    <col min="14338" max="14338" width="9.7109375" style="21" customWidth="1"/>
    <col min="14339" max="14339" width="2.140625" style="21" bestFit="1" customWidth="1"/>
    <col min="14340" max="14340" width="5.140625" style="21" customWidth="1"/>
    <col min="14341" max="14341" width="3.140625" style="21" customWidth="1"/>
    <col min="14342" max="14342" width="0.42578125" style="21" customWidth="1"/>
    <col min="14343" max="14580" width="11.42578125" style="21" hidden="1"/>
    <col min="14581" max="14581" width="13" style="21" customWidth="1"/>
    <col min="14582" max="14582" width="13.42578125" style="21" customWidth="1"/>
    <col min="14583" max="14584" width="4.7109375" style="21" customWidth="1"/>
    <col min="14585" max="14585" width="5.42578125" style="21" customWidth="1"/>
    <col min="14586" max="14587" width="4.7109375" style="21" customWidth="1"/>
    <col min="14588" max="14588" width="6.140625" style="21" customWidth="1"/>
    <col min="14589" max="14590" width="4.7109375" style="21" customWidth="1"/>
    <col min="14591" max="14591" width="1.5703125" style="21" customWidth="1"/>
    <col min="14592" max="14592" width="4.85546875" style="21" customWidth="1"/>
    <col min="14593" max="14593" width="8.28515625" style="21" customWidth="1"/>
    <col min="14594" max="14594" width="9.7109375" style="21" customWidth="1"/>
    <col min="14595" max="14595" width="2.140625" style="21" bestFit="1" customWidth="1"/>
    <col min="14596" max="14596" width="5.140625" style="21" customWidth="1"/>
    <col min="14597" max="14597" width="3.140625" style="21" customWidth="1"/>
    <col min="14598" max="14598" width="0.42578125" style="21" customWidth="1"/>
    <col min="14599" max="14836" width="11.42578125" style="21" hidden="1"/>
    <col min="14837" max="14837" width="13" style="21" customWidth="1"/>
    <col min="14838" max="14838" width="13.42578125" style="21" customWidth="1"/>
    <col min="14839" max="14840" width="4.7109375" style="21" customWidth="1"/>
    <col min="14841" max="14841" width="5.42578125" style="21" customWidth="1"/>
    <col min="14842" max="14843" width="4.7109375" style="21" customWidth="1"/>
    <col min="14844" max="14844" width="6.140625" style="21" customWidth="1"/>
    <col min="14845" max="14846" width="4.7109375" style="21" customWidth="1"/>
    <col min="14847" max="14847" width="1.5703125" style="21" customWidth="1"/>
    <col min="14848" max="14848" width="4.85546875" style="21" customWidth="1"/>
    <col min="14849" max="14849" width="8.28515625" style="21" customWidth="1"/>
    <col min="14850" max="14850" width="9.7109375" style="21" customWidth="1"/>
    <col min="14851" max="14851" width="2.140625" style="21" bestFit="1" customWidth="1"/>
    <col min="14852" max="14852" width="5.140625" style="21" customWidth="1"/>
    <col min="14853" max="14853" width="3.140625" style="21" customWidth="1"/>
    <col min="14854" max="14854" width="0.42578125" style="21" customWidth="1"/>
    <col min="14855" max="15092" width="11.42578125" style="21" hidden="1"/>
    <col min="15093" max="15093" width="13" style="21" customWidth="1"/>
    <col min="15094" max="15094" width="13.42578125" style="21" customWidth="1"/>
    <col min="15095" max="15096" width="4.7109375" style="21" customWidth="1"/>
    <col min="15097" max="15097" width="5.42578125" style="21" customWidth="1"/>
    <col min="15098" max="15099" width="4.7109375" style="21" customWidth="1"/>
    <col min="15100" max="15100" width="6.140625" style="21" customWidth="1"/>
    <col min="15101" max="15102" width="4.7109375" style="21" customWidth="1"/>
    <col min="15103" max="15103" width="1.5703125" style="21" customWidth="1"/>
    <col min="15104" max="15104" width="4.85546875" style="21" customWidth="1"/>
    <col min="15105" max="15105" width="8.28515625" style="21" customWidth="1"/>
    <col min="15106" max="15106" width="9.7109375" style="21" customWidth="1"/>
    <col min="15107" max="15107" width="2.140625" style="21" bestFit="1" customWidth="1"/>
    <col min="15108" max="15108" width="5.140625" style="21" customWidth="1"/>
    <col min="15109" max="15109" width="3.140625" style="21" customWidth="1"/>
    <col min="15110" max="15110" width="0.42578125" style="21" customWidth="1"/>
    <col min="15111" max="15348" width="11.42578125" style="21" hidden="1"/>
    <col min="15349" max="15349" width="13" style="21" customWidth="1"/>
    <col min="15350" max="15350" width="13.42578125" style="21" customWidth="1"/>
    <col min="15351" max="15352" width="4.7109375" style="21" customWidth="1"/>
    <col min="15353" max="15353" width="5.42578125" style="21" customWidth="1"/>
    <col min="15354" max="15355" width="4.7109375" style="21" customWidth="1"/>
    <col min="15356" max="15356" width="6.140625" style="21" customWidth="1"/>
    <col min="15357" max="15358" width="4.7109375" style="21" customWidth="1"/>
    <col min="15359" max="15359" width="1.5703125" style="21" customWidth="1"/>
    <col min="15360" max="15360" width="4.85546875" style="21" customWidth="1"/>
    <col min="15361" max="15361" width="8.28515625" style="21" customWidth="1"/>
    <col min="15362" max="15362" width="9.7109375" style="21" customWidth="1"/>
    <col min="15363" max="15363" width="2.140625" style="21" bestFit="1" customWidth="1"/>
    <col min="15364" max="15364" width="5.140625" style="21" customWidth="1"/>
    <col min="15365" max="15365" width="3.140625" style="21" customWidth="1"/>
    <col min="15366" max="15366" width="0.42578125" style="21" customWidth="1"/>
    <col min="15367" max="15604" width="11.42578125" style="21" hidden="1"/>
    <col min="15605" max="15605" width="13" style="21" customWidth="1"/>
    <col min="15606" max="15606" width="13.42578125" style="21" customWidth="1"/>
    <col min="15607" max="15608" width="4.7109375" style="21" customWidth="1"/>
    <col min="15609" max="15609" width="5.42578125" style="21" customWidth="1"/>
    <col min="15610" max="15611" width="4.7109375" style="21" customWidth="1"/>
    <col min="15612" max="15612" width="6.140625" style="21" customWidth="1"/>
    <col min="15613" max="15614" width="4.7109375" style="21" customWidth="1"/>
    <col min="15615" max="15615" width="1.5703125" style="21" customWidth="1"/>
    <col min="15616" max="15616" width="4.85546875" style="21" customWidth="1"/>
    <col min="15617" max="15617" width="8.28515625" style="21" customWidth="1"/>
    <col min="15618" max="15618" width="9.7109375" style="21" customWidth="1"/>
    <col min="15619" max="15619" width="2.140625" style="21" bestFit="1" customWidth="1"/>
    <col min="15620" max="15620" width="5.140625" style="21" customWidth="1"/>
    <col min="15621" max="15621" width="3.140625" style="21" customWidth="1"/>
    <col min="15622" max="15622" width="0.42578125" style="21" customWidth="1"/>
    <col min="15623" max="15860" width="11.42578125" style="21" hidden="1"/>
    <col min="15861" max="15861" width="13" style="21" customWidth="1"/>
    <col min="15862" max="15862" width="13.42578125" style="21" customWidth="1"/>
    <col min="15863" max="15864" width="4.7109375" style="21" customWidth="1"/>
    <col min="15865" max="15865" width="5.42578125" style="21" customWidth="1"/>
    <col min="15866" max="15867" width="4.7109375" style="21" customWidth="1"/>
    <col min="15868" max="15868" width="6.140625" style="21" customWidth="1"/>
    <col min="15869" max="15870" width="4.7109375" style="21" customWidth="1"/>
    <col min="15871" max="15871" width="1.5703125" style="21" customWidth="1"/>
    <col min="15872" max="15872" width="4.85546875" style="21" customWidth="1"/>
    <col min="15873" max="15873" width="8.28515625" style="21" customWidth="1"/>
    <col min="15874" max="15874" width="9.7109375" style="21" customWidth="1"/>
    <col min="15875" max="15875" width="2.140625" style="21" bestFit="1" customWidth="1"/>
    <col min="15876" max="15876" width="5.140625" style="21" customWidth="1"/>
    <col min="15877" max="15877" width="3.140625" style="21" customWidth="1"/>
    <col min="15878" max="15878" width="0.42578125" style="21" customWidth="1"/>
    <col min="15879" max="16116" width="11.42578125" style="21" hidden="1"/>
    <col min="16117" max="16117" width="13" style="21" customWidth="1"/>
    <col min="16118" max="16118" width="13.42578125" style="21" customWidth="1"/>
    <col min="16119" max="16120" width="4.7109375" style="21" customWidth="1"/>
    <col min="16121" max="16121" width="5.42578125" style="21" customWidth="1"/>
    <col min="16122" max="16123" width="4.7109375" style="21" customWidth="1"/>
    <col min="16124" max="16124" width="6.140625" style="21" customWidth="1"/>
    <col min="16125" max="16126" width="4.7109375" style="21" customWidth="1"/>
    <col min="16127" max="16127" width="1.5703125" style="21" customWidth="1"/>
    <col min="16128" max="16128" width="4.85546875" style="21" customWidth="1"/>
    <col min="16129" max="16129" width="8.28515625" style="21" customWidth="1"/>
    <col min="16130" max="16130" width="9.7109375" style="21" customWidth="1"/>
    <col min="16131" max="16131" width="2.140625" style="21" bestFit="1" customWidth="1"/>
    <col min="16132" max="16132" width="5.140625" style="21" customWidth="1"/>
    <col min="16133" max="16133" width="3.140625" style="21" customWidth="1"/>
    <col min="16134" max="16134" width="0.42578125" style="21" customWidth="1"/>
    <col min="16135" max="16146" width="0" style="21" hidden="1"/>
    <col min="16147" max="16384" width="11.42578125" style="21" hidden="1"/>
  </cols>
  <sheetData>
    <row r="1" spans="1:17" ht="12.75" x14ac:dyDescent="0.2"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x14ac:dyDescent="0.2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2.75" x14ac:dyDescent="0.2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2.75" x14ac:dyDescent="0.2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2" thickBot="1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24" customHeight="1" thickBot="1" x14ac:dyDescent="0.25">
      <c r="A6" s="146" t="s">
        <v>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1:17" ht="11.25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s="25" customFormat="1" ht="15" x14ac:dyDescent="0.25">
      <c r="A8" s="3" t="s">
        <v>1</v>
      </c>
      <c r="B8" s="189"/>
      <c r="C8" s="190"/>
      <c r="D8" s="190"/>
      <c r="E8" s="190"/>
      <c r="F8" s="190"/>
      <c r="G8" s="3"/>
      <c r="H8" s="3"/>
      <c r="I8" s="3" t="s">
        <v>2</v>
      </c>
      <c r="J8" s="3"/>
      <c r="K8" s="3"/>
      <c r="L8" s="155" t="s">
        <v>3</v>
      </c>
      <c r="M8" s="155"/>
      <c r="N8" s="155"/>
      <c r="O8" s="1"/>
      <c r="P8" s="3"/>
      <c r="Q8" s="3"/>
    </row>
    <row r="9" spans="1:17" s="25" customFormat="1" ht="15" x14ac:dyDescent="0.25">
      <c r="A9" s="3" t="s">
        <v>4</v>
      </c>
      <c r="B9" s="191"/>
      <c r="C9" s="190"/>
      <c r="D9" s="190"/>
      <c r="E9" s="190"/>
      <c r="F9" s="190"/>
      <c r="G9" s="3"/>
      <c r="H9" s="3"/>
      <c r="I9" s="3" t="s">
        <v>5</v>
      </c>
      <c r="J9" s="3"/>
      <c r="K9" s="3"/>
      <c r="L9" s="2"/>
      <c r="M9" s="3" t="s">
        <v>6</v>
      </c>
      <c r="N9" s="3"/>
      <c r="O9" s="3"/>
      <c r="P9" s="3"/>
      <c r="Q9" s="3"/>
    </row>
    <row r="10" spans="1:17" s="25" customFormat="1" ht="15" x14ac:dyDescent="0.25">
      <c r="A10" s="3" t="s">
        <v>7</v>
      </c>
      <c r="B10" s="189"/>
      <c r="C10" s="190"/>
      <c r="D10" s="190"/>
      <c r="E10" s="190"/>
      <c r="F10" s="190"/>
      <c r="G10" s="3"/>
      <c r="H10" s="3"/>
      <c r="I10" s="3" t="s">
        <v>8</v>
      </c>
      <c r="J10" s="3"/>
      <c r="K10" s="3"/>
      <c r="L10" s="3"/>
      <c r="M10" s="3"/>
      <c r="N10" s="2" t="s">
        <v>9</v>
      </c>
      <c r="O10" s="3"/>
      <c r="P10" s="3"/>
      <c r="Q10" s="3"/>
    </row>
    <row r="11" spans="1:17" s="25" customFormat="1" ht="12" x14ac:dyDescent="0.2">
      <c r="A11" s="3" t="s">
        <v>10</v>
      </c>
      <c r="B11" s="3"/>
      <c r="C11" s="26">
        <v>5</v>
      </c>
      <c r="D11" s="26" t="s">
        <v>11</v>
      </c>
      <c r="E11" s="3"/>
      <c r="F11" s="3"/>
      <c r="G11" s="3"/>
      <c r="H11" s="3"/>
      <c r="I11" s="3" t="s">
        <v>12</v>
      </c>
      <c r="J11" s="3"/>
      <c r="K11" s="3"/>
      <c r="L11" s="3"/>
      <c r="M11" s="4"/>
      <c r="N11" s="3" t="s">
        <v>13</v>
      </c>
      <c r="O11" s="1"/>
      <c r="P11" s="3"/>
      <c r="Q11" s="3"/>
    </row>
    <row r="12" spans="1:17" s="25" customFormat="1" ht="12.75" thickBo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s="25" customFormat="1" ht="12.75" thickBo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25" customFormat="1" ht="13.5" customHeight="1" thickBot="1" x14ac:dyDescent="0.25">
      <c r="A14" s="3"/>
      <c r="B14" s="3"/>
      <c r="C14" s="156" t="s">
        <v>14</v>
      </c>
      <c r="D14" s="157"/>
      <c r="E14" s="157"/>
      <c r="F14" s="158"/>
      <c r="G14" s="156" t="s">
        <v>15</v>
      </c>
      <c r="H14" s="157"/>
      <c r="I14" s="157"/>
      <c r="J14" s="158"/>
      <c r="K14" s="3"/>
      <c r="L14" s="3"/>
      <c r="M14" s="3"/>
      <c r="N14" s="3"/>
      <c r="O14" s="3"/>
      <c r="P14" s="3"/>
      <c r="Q14" s="3"/>
    </row>
    <row r="15" spans="1:17" s="25" customFormat="1" ht="13.5" customHeight="1" thickBot="1" x14ac:dyDescent="0.25">
      <c r="A15" s="159" t="s">
        <v>16</v>
      </c>
      <c r="B15" s="160"/>
      <c r="C15" s="28" t="s">
        <v>17</v>
      </c>
      <c r="D15" s="29" t="s">
        <v>18</v>
      </c>
      <c r="E15" s="29" t="s">
        <v>19</v>
      </c>
      <c r="F15" s="30" t="s">
        <v>20</v>
      </c>
      <c r="G15" s="31" t="s">
        <v>17</v>
      </c>
      <c r="H15" s="29" t="s">
        <v>18</v>
      </c>
      <c r="I15" s="29" t="s">
        <v>19</v>
      </c>
      <c r="J15" s="30" t="s">
        <v>20</v>
      </c>
      <c r="K15" s="32"/>
      <c r="L15" s="3"/>
      <c r="M15" s="3" t="s">
        <v>21</v>
      </c>
      <c r="N15" s="3"/>
      <c r="O15" s="33" t="s">
        <v>22</v>
      </c>
      <c r="P15" s="20">
        <v>0</v>
      </c>
      <c r="Q15" s="3" t="s">
        <v>23</v>
      </c>
    </row>
    <row r="16" spans="1:17" s="25" customFormat="1" ht="13.5" customHeight="1" x14ac:dyDescent="0.2">
      <c r="A16" s="161" t="s">
        <v>24</v>
      </c>
      <c r="B16" s="162"/>
      <c r="C16" s="5"/>
      <c r="D16" s="6"/>
      <c r="E16" s="6"/>
      <c r="F16" s="7"/>
      <c r="G16" s="35">
        <f>C16*1</f>
        <v>0</v>
      </c>
      <c r="H16" s="36">
        <f>D16*1</f>
        <v>0</v>
      </c>
      <c r="I16" s="36">
        <f>E16*1</f>
        <v>0</v>
      </c>
      <c r="J16" s="37">
        <f>F16*1</f>
        <v>0</v>
      </c>
      <c r="K16" s="3"/>
      <c r="L16" s="3">
        <f>G23</f>
        <v>0</v>
      </c>
      <c r="M16" s="24" t="s">
        <v>100</v>
      </c>
      <c r="N16" s="3"/>
      <c r="O16" s="3" t="s">
        <v>22</v>
      </c>
      <c r="P16" s="38">
        <f>L16*14</f>
        <v>0</v>
      </c>
      <c r="Q16" s="3" t="s">
        <v>23</v>
      </c>
    </row>
    <row r="17" spans="1:17" s="25" customFormat="1" ht="13.5" customHeight="1" x14ac:dyDescent="0.2">
      <c r="A17" s="163" t="s">
        <v>26</v>
      </c>
      <c r="B17" s="164"/>
      <c r="C17" s="8"/>
      <c r="D17" s="9"/>
      <c r="E17" s="9"/>
      <c r="F17" s="10"/>
      <c r="G17" s="35">
        <f>C17*0.6</f>
        <v>0</v>
      </c>
      <c r="H17" s="39">
        <f>D17*0.6</f>
        <v>0</v>
      </c>
      <c r="I17" s="39">
        <f>E17*0.6</f>
        <v>0</v>
      </c>
      <c r="J17" s="40">
        <f>F17*0.6</f>
        <v>0</v>
      </c>
      <c r="K17" s="3"/>
      <c r="L17" s="3">
        <f>H23</f>
        <v>0</v>
      </c>
      <c r="M17" s="24" t="s">
        <v>101</v>
      </c>
      <c r="N17" s="3"/>
      <c r="O17" s="3" t="s">
        <v>22</v>
      </c>
      <c r="P17" s="38">
        <f>L17*8</f>
        <v>0</v>
      </c>
      <c r="Q17" s="3" t="s">
        <v>23</v>
      </c>
    </row>
    <row r="18" spans="1:17" s="25" customFormat="1" ht="13.5" customHeight="1" x14ac:dyDescent="0.2">
      <c r="A18" s="163" t="s">
        <v>28</v>
      </c>
      <c r="B18" s="164"/>
      <c r="C18" s="8"/>
      <c r="D18" s="9"/>
      <c r="E18" s="9"/>
      <c r="F18" s="10"/>
      <c r="G18" s="35">
        <f>C18*0.4</f>
        <v>0</v>
      </c>
      <c r="H18" s="39">
        <f>D18*0.4</f>
        <v>0</v>
      </c>
      <c r="I18" s="39">
        <f>E18*0.4</f>
        <v>0</v>
      </c>
      <c r="J18" s="40">
        <f>F18*0.4</f>
        <v>0</v>
      </c>
      <c r="K18" s="3"/>
      <c r="L18" s="3">
        <f>I23</f>
        <v>0</v>
      </c>
      <c r="M18" s="24" t="s">
        <v>102</v>
      </c>
      <c r="N18" s="3"/>
      <c r="O18" s="3" t="s">
        <v>22</v>
      </c>
      <c r="P18" s="38">
        <f>L18*4.5</f>
        <v>0</v>
      </c>
      <c r="Q18" s="3" t="s">
        <v>23</v>
      </c>
    </row>
    <row r="19" spans="1:17" s="25" customFormat="1" ht="13.5" customHeight="1" x14ac:dyDescent="0.2">
      <c r="A19" s="163" t="s">
        <v>30</v>
      </c>
      <c r="B19" s="164"/>
      <c r="C19" s="8"/>
      <c r="D19" s="9"/>
      <c r="E19" s="9"/>
      <c r="F19" s="10"/>
      <c r="G19" s="35">
        <f>C19*0.25</f>
        <v>0</v>
      </c>
      <c r="H19" s="39">
        <f>D19*0.25</f>
        <v>0</v>
      </c>
      <c r="I19" s="39">
        <f>E19*0.25</f>
        <v>0</v>
      </c>
      <c r="J19" s="40">
        <f>F19*0.25</f>
        <v>0</v>
      </c>
      <c r="K19" s="3"/>
      <c r="L19" s="3">
        <f>SUM(G28:G29)</f>
        <v>0</v>
      </c>
      <c r="M19" s="24" t="s">
        <v>103</v>
      </c>
      <c r="N19" s="3"/>
      <c r="O19" s="3" t="s">
        <v>22</v>
      </c>
      <c r="P19" s="38">
        <f>L19*5.5</f>
        <v>0</v>
      </c>
      <c r="Q19" s="3" t="s">
        <v>23</v>
      </c>
    </row>
    <row r="20" spans="1:17" s="25" customFormat="1" ht="13.5" customHeight="1" x14ac:dyDescent="0.2">
      <c r="A20" s="161" t="s">
        <v>32</v>
      </c>
      <c r="B20" s="162"/>
      <c r="C20" s="8"/>
      <c r="D20" s="9"/>
      <c r="E20" s="9"/>
      <c r="F20" s="10"/>
      <c r="G20" s="35">
        <f>C20*0.8</f>
        <v>0</v>
      </c>
      <c r="H20" s="39">
        <f>D20*0.8</f>
        <v>0</v>
      </c>
      <c r="I20" s="39">
        <f>E20*0.8</f>
        <v>0</v>
      </c>
      <c r="J20" s="40">
        <f>F20*0.8</f>
        <v>0</v>
      </c>
      <c r="K20" s="3"/>
      <c r="L20" s="3">
        <f>SUM(I28:I29)</f>
        <v>0</v>
      </c>
      <c r="M20" s="24" t="s">
        <v>104</v>
      </c>
      <c r="N20" s="3"/>
      <c r="O20" s="3" t="s">
        <v>22</v>
      </c>
      <c r="P20" s="38">
        <f>L20*3.5</f>
        <v>0</v>
      </c>
      <c r="Q20" s="3" t="s">
        <v>23</v>
      </c>
    </row>
    <row r="21" spans="1:17" s="25" customFormat="1" ht="13.5" customHeight="1" x14ac:dyDescent="0.2">
      <c r="A21" s="163" t="s">
        <v>34</v>
      </c>
      <c r="B21" s="164"/>
      <c r="C21" s="8"/>
      <c r="D21" s="9"/>
      <c r="E21" s="9"/>
      <c r="F21" s="10"/>
      <c r="G21" s="35">
        <f>C21*0.17</f>
        <v>0</v>
      </c>
      <c r="H21" s="39">
        <f>D21*0.17</f>
        <v>0</v>
      </c>
      <c r="I21" s="39">
        <f>E21*0.17</f>
        <v>0</v>
      </c>
      <c r="J21" s="40">
        <f>F21*0.17</f>
        <v>0</v>
      </c>
      <c r="K21" s="3"/>
      <c r="L21" s="20"/>
      <c r="M21" s="3" t="s">
        <v>35</v>
      </c>
      <c r="N21" s="3"/>
      <c r="O21" s="33" t="s">
        <v>22</v>
      </c>
      <c r="P21" s="3">
        <f>L21/100</f>
        <v>0</v>
      </c>
      <c r="Q21" s="3" t="s">
        <v>23</v>
      </c>
    </row>
    <row r="22" spans="1:17" s="25" customFormat="1" ht="13.5" customHeight="1" thickBot="1" x14ac:dyDescent="0.25">
      <c r="A22" s="151" t="s">
        <v>36</v>
      </c>
      <c r="B22" s="152"/>
      <c r="C22" s="11"/>
      <c r="D22" s="12"/>
      <c r="E22" s="12"/>
      <c r="F22" s="13"/>
      <c r="G22" s="41">
        <f>C22*0.1</f>
        <v>0</v>
      </c>
      <c r="H22" s="42">
        <f>D22*0.1</f>
        <v>0</v>
      </c>
      <c r="I22" s="42">
        <f>E22*0.1</f>
        <v>0</v>
      </c>
      <c r="J22" s="43">
        <f>F22*0.1</f>
        <v>0</v>
      </c>
      <c r="K22" s="3"/>
      <c r="L22" s="2"/>
      <c r="M22" s="3" t="s">
        <v>105</v>
      </c>
      <c r="N22" s="3"/>
      <c r="O22" s="3" t="s">
        <v>22</v>
      </c>
      <c r="P22" s="38">
        <f>L22*0.5</f>
        <v>0</v>
      </c>
      <c r="Q22" s="3" t="s">
        <v>23</v>
      </c>
    </row>
    <row r="23" spans="1:17" s="25" customFormat="1" ht="13.5" customHeight="1" thickBot="1" x14ac:dyDescent="0.25">
      <c r="A23" s="170" t="s">
        <v>38</v>
      </c>
      <c r="B23" s="171"/>
      <c r="C23" s="44">
        <f t="shared" ref="C23:J23" si="0">SUM(C16:C22)</f>
        <v>0</v>
      </c>
      <c r="D23" s="45">
        <f t="shared" si="0"/>
        <v>0</v>
      </c>
      <c r="E23" s="45">
        <f t="shared" si="0"/>
        <v>0</v>
      </c>
      <c r="F23" s="46">
        <f t="shared" si="0"/>
        <v>0</v>
      </c>
      <c r="G23" s="44">
        <f t="shared" si="0"/>
        <v>0</v>
      </c>
      <c r="H23" s="45">
        <f t="shared" si="0"/>
        <v>0</v>
      </c>
      <c r="I23" s="45">
        <f t="shared" si="0"/>
        <v>0</v>
      </c>
      <c r="J23" s="46">
        <f t="shared" si="0"/>
        <v>0</v>
      </c>
      <c r="K23" s="3"/>
      <c r="L23" s="2"/>
      <c r="M23" s="3" t="s">
        <v>39</v>
      </c>
      <c r="N23" s="3"/>
      <c r="O23" s="3" t="s">
        <v>22</v>
      </c>
      <c r="P23" s="38">
        <f>L23*0.5</f>
        <v>0</v>
      </c>
      <c r="Q23" s="3" t="s">
        <v>23</v>
      </c>
    </row>
    <row r="24" spans="1:17" s="25" customFormat="1" ht="13.5" customHeight="1" x14ac:dyDescent="0.2">
      <c r="A24" s="172" t="s">
        <v>40</v>
      </c>
      <c r="B24" s="173"/>
      <c r="C24" s="47"/>
      <c r="D24" s="36"/>
      <c r="E24" s="36"/>
      <c r="F24" s="7"/>
      <c r="G24" s="35"/>
      <c r="H24" s="36"/>
      <c r="I24" s="36"/>
      <c r="J24" s="37">
        <f>F24*1</f>
        <v>0</v>
      </c>
      <c r="K24" s="3"/>
      <c r="L24" s="2"/>
      <c r="M24" s="3" t="s">
        <v>106</v>
      </c>
      <c r="N24" s="3"/>
      <c r="O24" s="3" t="s">
        <v>22</v>
      </c>
      <c r="P24" s="48">
        <f>L24*0.5</f>
        <v>0</v>
      </c>
      <c r="Q24" s="32" t="s">
        <v>23</v>
      </c>
    </row>
    <row r="25" spans="1:17" s="25" customFormat="1" ht="13.5" customHeight="1" x14ac:dyDescent="0.2">
      <c r="A25" s="174" t="s">
        <v>42</v>
      </c>
      <c r="B25" s="175"/>
      <c r="C25" s="49"/>
      <c r="D25" s="39"/>
      <c r="E25" s="39"/>
      <c r="F25" s="10"/>
      <c r="G25" s="35"/>
      <c r="H25" s="39"/>
      <c r="I25" s="39"/>
      <c r="J25" s="40">
        <f>F25*0.7</f>
        <v>0</v>
      </c>
      <c r="K25" s="3"/>
      <c r="L25" s="3"/>
      <c r="M25" s="3"/>
      <c r="N25" s="3"/>
      <c r="O25" s="3"/>
      <c r="P25" s="50"/>
      <c r="Q25" s="3"/>
    </row>
    <row r="26" spans="1:17" s="25" customFormat="1" ht="13.5" customHeight="1" thickBot="1" x14ac:dyDescent="0.25">
      <c r="A26" s="174" t="s">
        <v>43</v>
      </c>
      <c r="B26" s="175"/>
      <c r="C26" s="51"/>
      <c r="D26" s="42"/>
      <c r="E26" s="42"/>
      <c r="F26" s="13"/>
      <c r="G26" s="52"/>
      <c r="H26" s="42"/>
      <c r="I26" s="42"/>
      <c r="J26" s="43">
        <f>F26*0.5</f>
        <v>0</v>
      </c>
      <c r="K26" s="3"/>
      <c r="L26" s="3"/>
      <c r="M26" s="26" t="s">
        <v>44</v>
      </c>
      <c r="N26" s="3"/>
      <c r="O26" s="3"/>
      <c r="P26" s="53">
        <f>SUM(P15:P24)</f>
        <v>0</v>
      </c>
      <c r="Q26" s="26" t="s">
        <v>23</v>
      </c>
    </row>
    <row r="27" spans="1:17" s="25" customFormat="1" ht="13.5" customHeight="1" thickBot="1" x14ac:dyDescent="0.25">
      <c r="A27" s="174" t="s">
        <v>45</v>
      </c>
      <c r="B27" s="175"/>
      <c r="C27" s="54"/>
      <c r="D27" s="45"/>
      <c r="E27" s="45"/>
      <c r="F27" s="14"/>
      <c r="G27" s="55"/>
      <c r="H27" s="45"/>
      <c r="I27" s="45"/>
      <c r="J27" s="46">
        <f>F27*0.17</f>
        <v>0</v>
      </c>
      <c r="K27" s="3"/>
      <c r="L27" s="3"/>
      <c r="M27" s="3"/>
      <c r="N27" s="3"/>
      <c r="O27" s="3"/>
      <c r="P27" s="3"/>
      <c r="Q27" s="3"/>
    </row>
    <row r="28" spans="1:17" s="25" customFormat="1" ht="13.5" customHeight="1" x14ac:dyDescent="0.2">
      <c r="A28" s="56" t="s">
        <v>46</v>
      </c>
      <c r="B28" s="57"/>
      <c r="C28" s="5"/>
      <c r="D28" s="36"/>
      <c r="E28" s="6"/>
      <c r="F28" s="7"/>
      <c r="G28" s="35">
        <f>C28*0.17</f>
        <v>0</v>
      </c>
      <c r="H28" s="36"/>
      <c r="I28" s="36">
        <f>E28*0.17</f>
        <v>0</v>
      </c>
      <c r="J28" s="37">
        <f>F28*0.17</f>
        <v>0</v>
      </c>
      <c r="K28" s="3"/>
      <c r="L28" s="3"/>
      <c r="M28" s="3"/>
      <c r="N28" s="3"/>
      <c r="O28" s="3"/>
      <c r="P28" s="3"/>
      <c r="Q28" s="3"/>
    </row>
    <row r="29" spans="1:17" s="25" customFormat="1" ht="13.5" customHeight="1" thickBot="1" x14ac:dyDescent="0.25">
      <c r="A29" s="174" t="s">
        <v>47</v>
      </c>
      <c r="B29" s="175"/>
      <c r="C29" s="120"/>
      <c r="D29" s="42"/>
      <c r="E29" s="12"/>
      <c r="F29" s="13"/>
      <c r="G29" s="41">
        <f>C29*0.45</f>
        <v>0</v>
      </c>
      <c r="H29" s="42"/>
      <c r="I29" s="42">
        <f>E29*0.45</f>
        <v>0</v>
      </c>
      <c r="J29" s="43">
        <f>F29*0.45</f>
        <v>0</v>
      </c>
      <c r="K29" s="3"/>
      <c r="L29" s="3"/>
      <c r="M29" s="3"/>
      <c r="N29" s="3"/>
      <c r="O29" s="3"/>
      <c r="P29" s="3"/>
      <c r="Q29" s="3"/>
    </row>
    <row r="30" spans="1:17" s="25" customFormat="1" ht="13.5" customHeight="1" x14ac:dyDescent="0.2">
      <c r="A30" s="174" t="s">
        <v>48</v>
      </c>
      <c r="B30" s="175"/>
      <c r="C30" s="58"/>
      <c r="D30" s="59"/>
      <c r="E30" s="59"/>
      <c r="F30" s="118"/>
      <c r="G30" s="60"/>
      <c r="H30" s="59"/>
      <c r="I30" s="59"/>
      <c r="J30" s="61">
        <f>F30*0.01</f>
        <v>0</v>
      </c>
      <c r="K30" s="3"/>
      <c r="L30" s="3"/>
      <c r="M30" s="3"/>
      <c r="N30" s="3"/>
      <c r="O30" s="3"/>
      <c r="P30" s="3"/>
      <c r="Q30" s="3"/>
    </row>
    <row r="31" spans="1:17" s="25" customFormat="1" ht="13.5" customHeight="1" thickBot="1" x14ac:dyDescent="0.25">
      <c r="A31" s="180" t="s">
        <v>49</v>
      </c>
      <c r="B31" s="181"/>
      <c r="C31" s="62"/>
      <c r="D31" s="63"/>
      <c r="E31" s="63"/>
      <c r="F31" s="119"/>
      <c r="G31" s="64"/>
      <c r="H31" s="63"/>
      <c r="I31" s="63"/>
      <c r="J31" s="65">
        <f>F31*0.004</f>
        <v>0</v>
      </c>
      <c r="K31" s="3"/>
      <c r="L31" s="3"/>
      <c r="M31" s="3"/>
      <c r="N31" s="3"/>
      <c r="O31" s="3"/>
      <c r="P31" s="3"/>
      <c r="Q31" s="3"/>
    </row>
    <row r="32" spans="1:17" s="25" customFormat="1" ht="7.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s="25" customFormat="1" ht="13.5" customHeight="1" x14ac:dyDescent="0.2">
      <c r="A33" s="182" t="s">
        <v>50</v>
      </c>
      <c r="B33" s="182"/>
      <c r="C33" s="182"/>
      <c r="D33" s="3"/>
      <c r="E33" s="3" t="s">
        <v>51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s="25" customFormat="1" ht="13.5" customHeight="1" x14ac:dyDescent="0.25">
      <c r="A34" s="182" t="s">
        <v>52</v>
      </c>
      <c r="B34" s="182"/>
      <c r="C34" s="183"/>
      <c r="D34" s="183"/>
      <c r="E34" s="3" t="s">
        <v>53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s="25" customFormat="1" ht="8.25" customHeight="1" thickBo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s="25" customFormat="1" ht="16.5" thickTop="1" thickBot="1" x14ac:dyDescent="0.3">
      <c r="A36" s="66" t="s">
        <v>54</v>
      </c>
      <c r="B36" s="67"/>
      <c r="C36" s="67"/>
      <c r="D36" s="67"/>
      <c r="E36" s="67"/>
      <c r="F36" s="67"/>
      <c r="G36" s="67"/>
      <c r="H36" s="67"/>
      <c r="I36" s="68"/>
      <c r="J36" s="3"/>
      <c r="K36" s="3"/>
      <c r="L36" s="3"/>
      <c r="M36" s="165" t="s">
        <v>55</v>
      </c>
      <c r="N36" s="166"/>
      <c r="O36" s="166"/>
      <c r="P36" s="166"/>
      <c r="Q36" s="167"/>
    </row>
    <row r="37" spans="1:17" s="25" customFormat="1" ht="13.5" x14ac:dyDescent="0.2">
      <c r="A37" s="52" t="s">
        <v>56</v>
      </c>
      <c r="B37" s="32"/>
      <c r="C37" s="32"/>
      <c r="D37" s="32"/>
      <c r="E37" s="32"/>
      <c r="F37" s="32"/>
      <c r="G37" s="32"/>
      <c r="H37" s="32"/>
      <c r="I37" s="69"/>
      <c r="J37" s="3"/>
      <c r="K37" s="3"/>
      <c r="L37" s="3"/>
      <c r="M37" s="70" t="s">
        <v>57</v>
      </c>
      <c r="N37" s="71"/>
      <c r="O37" s="72"/>
      <c r="P37" s="73">
        <f>P26</f>
        <v>0</v>
      </c>
      <c r="Q37" s="74" t="s">
        <v>23</v>
      </c>
    </row>
    <row r="38" spans="1:17" s="25" customFormat="1" ht="13.5" x14ac:dyDescent="0.2">
      <c r="A38" s="168" t="s">
        <v>58</v>
      </c>
      <c r="B38" s="169"/>
      <c r="C38" s="15">
        <v>0</v>
      </c>
      <c r="D38" s="32" t="s">
        <v>107</v>
      </c>
      <c r="E38" s="32"/>
      <c r="F38" s="32"/>
      <c r="G38" s="32" t="s">
        <v>22</v>
      </c>
      <c r="H38" s="75">
        <f>C38*20</f>
        <v>0</v>
      </c>
      <c r="I38" s="69" t="s">
        <v>23</v>
      </c>
      <c r="J38" s="3"/>
      <c r="K38" s="3"/>
      <c r="L38" s="3"/>
      <c r="M38" s="76" t="s">
        <v>60</v>
      </c>
      <c r="N38" s="77"/>
      <c r="O38" s="78"/>
      <c r="P38" s="79">
        <f>G41</f>
        <v>0</v>
      </c>
      <c r="Q38" s="80" t="s">
        <v>23</v>
      </c>
    </row>
    <row r="39" spans="1:17" s="25" customFormat="1" ht="13.5" x14ac:dyDescent="0.2">
      <c r="A39" s="198" t="s">
        <v>61</v>
      </c>
      <c r="B39" s="199"/>
      <c r="C39" s="32">
        <f>IF(C38&gt;0,P26,0)</f>
        <v>0</v>
      </c>
      <c r="D39" s="32" t="s">
        <v>62</v>
      </c>
      <c r="E39" s="32"/>
      <c r="F39" s="32"/>
      <c r="G39" s="32" t="s">
        <v>22</v>
      </c>
      <c r="H39" s="48">
        <f>C39/4</f>
        <v>0</v>
      </c>
      <c r="I39" s="69" t="s">
        <v>23</v>
      </c>
      <c r="J39" s="3"/>
      <c r="K39" s="3"/>
      <c r="L39" s="3"/>
      <c r="M39" s="81" t="s">
        <v>63</v>
      </c>
      <c r="N39" s="77"/>
      <c r="O39" s="78"/>
      <c r="P39" s="82">
        <f>SUM(P37:P38)</f>
        <v>0</v>
      </c>
      <c r="Q39" s="83" t="s">
        <v>64</v>
      </c>
    </row>
    <row r="40" spans="1:17" s="25" customFormat="1" ht="4.5" customHeight="1" x14ac:dyDescent="0.2">
      <c r="A40" s="52"/>
      <c r="B40" s="32"/>
      <c r="C40" s="32"/>
      <c r="D40" s="32"/>
      <c r="E40" s="32"/>
      <c r="F40" s="32"/>
      <c r="G40" s="32"/>
      <c r="H40" s="84"/>
      <c r="I40" s="69"/>
      <c r="J40" s="3"/>
      <c r="K40" s="3"/>
      <c r="L40" s="3"/>
      <c r="M40" s="76"/>
      <c r="N40" s="77"/>
      <c r="O40" s="78"/>
      <c r="P40" s="79"/>
      <c r="Q40" s="80"/>
    </row>
    <row r="41" spans="1:17" s="25" customFormat="1" ht="15.75" thickBot="1" x14ac:dyDescent="0.3">
      <c r="A41" s="200" t="s">
        <v>65</v>
      </c>
      <c r="B41" s="201"/>
      <c r="C41" s="85"/>
      <c r="D41" s="85"/>
      <c r="E41" s="85"/>
      <c r="F41" s="85"/>
      <c r="G41" s="202">
        <f>IF((H38-H39)&gt;0,H38-H39,0)</f>
        <v>0</v>
      </c>
      <c r="H41" s="203"/>
      <c r="I41" s="86" t="s">
        <v>23</v>
      </c>
      <c r="J41" s="3"/>
      <c r="K41" s="3"/>
      <c r="L41" s="3"/>
      <c r="M41" s="76" t="s">
        <v>66</v>
      </c>
      <c r="N41" s="77"/>
      <c r="O41" s="78"/>
      <c r="P41" s="16"/>
      <c r="Q41" s="80" t="s">
        <v>23</v>
      </c>
    </row>
    <row r="42" spans="1:17" s="25" customFormat="1" ht="13.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87" t="s">
        <v>67</v>
      </c>
      <c r="N42" s="88"/>
      <c r="O42" s="89"/>
      <c r="P42" s="90">
        <f>IF((P39-P41)&gt;0,P39-P41,0)</f>
        <v>0</v>
      </c>
      <c r="Q42" s="91" t="s">
        <v>108</v>
      </c>
    </row>
    <row r="43" spans="1:17" s="25" customFormat="1" ht="14.25" thickBot="1" x14ac:dyDescent="0.25">
      <c r="A43" s="26" t="s">
        <v>69</v>
      </c>
      <c r="B43" s="3"/>
      <c r="C43" s="3">
        <f>((SUM(G23:J31))+((SUM(C20:F20)-(SUM(G20:J20)))))</f>
        <v>0</v>
      </c>
      <c r="D43" s="3" t="s">
        <v>70</v>
      </c>
      <c r="E43" s="50">
        <f>M11</f>
        <v>0</v>
      </c>
      <c r="F43" s="3" t="s">
        <v>71</v>
      </c>
      <c r="G43" s="92" t="e">
        <f>C43/E43</f>
        <v>#DIV/0!</v>
      </c>
      <c r="H43" s="3" t="s">
        <v>72</v>
      </c>
      <c r="I43" s="3"/>
      <c r="J43" s="3"/>
      <c r="K43" s="3"/>
      <c r="L43" s="3"/>
      <c r="M43" s="93" t="s">
        <v>73</v>
      </c>
      <c r="N43" s="94"/>
      <c r="O43" s="95"/>
      <c r="P43" s="17">
        <f>IF((P39-P41)&lt;0,0,IF(P39-P41&lt;(P39*0.2),P39-P41,0))</f>
        <v>0</v>
      </c>
      <c r="Q43" s="96" t="s">
        <v>74</v>
      </c>
    </row>
    <row r="44" spans="1:17" s="34" customFormat="1" ht="12.75" thickTop="1" x14ac:dyDescent="0.2">
      <c r="A44" s="97" t="s">
        <v>75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s="34" customFormat="1" ht="12" x14ac:dyDescent="0.2">
      <c r="A45" s="3" t="s">
        <v>76</v>
      </c>
      <c r="B45" s="1" t="str">
        <f>IF(C45=1.6,"Collines",IF(C45=2,"Plaine",IF(C45=1.4,"Montagne 1",IF(C45=1.1,"Montagne 2",IF(C45=0.9,"Montagne 3")))))</f>
        <v>Plaine</v>
      </c>
      <c r="C45" s="121">
        <v>2</v>
      </c>
      <c r="D45" s="98"/>
      <c r="E45" s="99" t="s">
        <v>77</v>
      </c>
      <c r="F45" s="99"/>
      <c r="G45" s="99"/>
      <c r="H45" s="99"/>
      <c r="I45" s="99"/>
      <c r="J45" s="99"/>
      <c r="K45" s="99"/>
      <c r="L45" s="100"/>
      <c r="M45" s="101">
        <f>C43/C45</f>
        <v>0</v>
      </c>
      <c r="N45" s="102" t="s">
        <v>13</v>
      </c>
      <c r="O45" s="3"/>
      <c r="P45" s="3"/>
      <c r="Q45" s="3"/>
    </row>
    <row r="46" spans="1:17" s="34" customFormat="1" ht="12.75" thickBot="1" x14ac:dyDescent="0.25">
      <c r="A46" s="3"/>
      <c r="B46" s="1"/>
      <c r="C46" s="103"/>
      <c r="D46" s="98"/>
      <c r="E46" s="3"/>
      <c r="F46" s="3"/>
      <c r="G46" s="3"/>
      <c r="H46" s="104"/>
      <c r="I46" s="32"/>
      <c r="J46" s="3"/>
      <c r="K46" s="3"/>
      <c r="L46" s="3"/>
      <c r="M46" s="3"/>
      <c r="N46" s="3"/>
      <c r="O46" s="3"/>
      <c r="P46" s="3"/>
      <c r="Q46" s="3"/>
    </row>
    <row r="47" spans="1:17" s="34" customFormat="1" ht="15.75" thickTop="1" x14ac:dyDescent="0.25">
      <c r="A47" s="105" t="s">
        <v>78</v>
      </c>
      <c r="B47" s="106" t="s">
        <v>79</v>
      </c>
      <c r="C47" s="176" t="s">
        <v>80</v>
      </c>
      <c r="D47" s="177"/>
      <c r="E47" s="178" t="s">
        <v>81</v>
      </c>
      <c r="F47" s="179"/>
      <c r="G47" s="176" t="s">
        <v>82</v>
      </c>
      <c r="H47" s="177"/>
      <c r="I47" s="176" t="s">
        <v>83</v>
      </c>
      <c r="J47" s="177"/>
      <c r="K47" s="192" t="s">
        <v>84</v>
      </c>
      <c r="L47" s="193"/>
      <c r="M47" s="142" t="s">
        <v>85</v>
      </c>
      <c r="N47" s="108"/>
      <c r="O47" s="109"/>
      <c r="P47" s="110">
        <f>K48</f>
        <v>0</v>
      </c>
      <c r="Q47" s="111" t="s">
        <v>23</v>
      </c>
    </row>
    <row r="48" spans="1:17" s="114" customFormat="1" ht="15.75" thickBot="1" x14ac:dyDescent="0.3">
      <c r="A48" s="112" t="s">
        <v>86</v>
      </c>
      <c r="B48" s="113">
        <f>((H23+I23)*5.55)+(J23*13.125)</f>
        <v>0</v>
      </c>
      <c r="C48" s="194">
        <f>(J24+J25+J26)*8.78</f>
        <v>0</v>
      </c>
      <c r="D48" s="195"/>
      <c r="E48" s="194">
        <f>J27*6.3</f>
        <v>0</v>
      </c>
      <c r="F48" s="195"/>
      <c r="G48" s="194">
        <f>((I28+I29)*2.55)+((J28+J29)*4.5)</f>
        <v>0</v>
      </c>
      <c r="H48" s="195"/>
      <c r="I48" s="194">
        <f>(J30+J31)*1.65</f>
        <v>0</v>
      </c>
      <c r="J48" s="195"/>
      <c r="K48" s="196">
        <f>SUM(B48:J48)</f>
        <v>0</v>
      </c>
      <c r="L48" s="197"/>
      <c r="M48" s="76" t="s">
        <v>87</v>
      </c>
      <c r="N48" s="77"/>
      <c r="O48" s="78"/>
      <c r="P48" s="143">
        <v>2</v>
      </c>
      <c r="Q48" s="80" t="s">
        <v>6</v>
      </c>
    </row>
    <row r="49" spans="1:17" s="116" customFormat="1" ht="13.5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140" t="s">
        <v>89</v>
      </c>
      <c r="N49" s="77"/>
      <c r="O49" s="78"/>
      <c r="P49" s="82">
        <f>P47/P48</f>
        <v>0</v>
      </c>
      <c r="Q49" s="83" t="s">
        <v>90</v>
      </c>
    </row>
    <row r="50" spans="1:17" s="116" customFormat="1" ht="4.5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76"/>
      <c r="N50" s="77"/>
      <c r="O50" s="78"/>
      <c r="P50" s="79"/>
      <c r="Q50" s="80"/>
    </row>
    <row r="51" spans="1:17" s="116" customFormat="1" ht="13.5" x14ac:dyDescent="0.2">
      <c r="A51" s="117" t="s">
        <v>91</v>
      </c>
      <c r="B51" s="184"/>
      <c r="C51" s="185"/>
      <c r="D51" s="185"/>
      <c r="E51" s="185"/>
      <c r="F51" s="185"/>
      <c r="G51" s="185"/>
      <c r="H51" s="185"/>
      <c r="I51" s="185"/>
      <c r="J51" s="185"/>
      <c r="K51" s="32"/>
      <c r="L51" s="32"/>
      <c r="M51" s="76" t="s">
        <v>92</v>
      </c>
      <c r="N51" s="77"/>
      <c r="O51" s="78"/>
      <c r="P51" s="16"/>
      <c r="Q51" s="80" t="s">
        <v>88</v>
      </c>
    </row>
    <row r="52" spans="1:17" s="116" customFormat="1" ht="13.5" x14ac:dyDescent="0.2">
      <c r="A52" s="32"/>
      <c r="B52" s="185"/>
      <c r="C52" s="185"/>
      <c r="D52" s="185"/>
      <c r="E52" s="185"/>
      <c r="F52" s="185"/>
      <c r="G52" s="185"/>
      <c r="H52" s="185"/>
      <c r="I52" s="185"/>
      <c r="J52" s="185"/>
      <c r="K52" s="32"/>
      <c r="L52" s="32"/>
      <c r="M52" s="141" t="s">
        <v>93</v>
      </c>
      <c r="N52" s="88"/>
      <c r="O52" s="89"/>
      <c r="P52" s="90">
        <f>IF((P49-P51)&gt;0,P49-P51,0)</f>
        <v>0</v>
      </c>
      <c r="Q52" s="91" t="s">
        <v>94</v>
      </c>
    </row>
    <row r="53" spans="1:17" s="116" customFormat="1" ht="14.25" thickBot="1" x14ac:dyDescent="0.25">
      <c r="A53" s="32"/>
      <c r="B53" s="185"/>
      <c r="C53" s="185"/>
      <c r="D53" s="185"/>
      <c r="E53" s="185"/>
      <c r="F53" s="185"/>
      <c r="G53" s="185"/>
      <c r="H53" s="185"/>
      <c r="I53" s="185"/>
      <c r="J53" s="185"/>
      <c r="K53" s="32"/>
      <c r="L53" s="32"/>
      <c r="M53" s="93" t="s">
        <v>73</v>
      </c>
      <c r="N53" s="94"/>
      <c r="O53" s="95"/>
      <c r="P53" s="17">
        <f>IF((P49-P51)&lt;0,0,IF(P49-P51&lt;(P49*0.2),P49-P51,0))</f>
        <v>0</v>
      </c>
      <c r="Q53" s="96" t="s">
        <v>95</v>
      </c>
    </row>
    <row r="54" spans="1:17" s="34" customFormat="1" ht="12.75" thickTop="1" x14ac:dyDescent="0.2">
      <c r="A54" s="3"/>
      <c r="B54" s="185"/>
      <c r="C54" s="185"/>
      <c r="D54" s="185"/>
      <c r="E54" s="185"/>
      <c r="F54" s="185"/>
      <c r="G54" s="185"/>
      <c r="H54" s="185"/>
      <c r="I54" s="185"/>
      <c r="J54" s="185"/>
      <c r="K54" s="3"/>
      <c r="L54" s="3"/>
      <c r="M54" s="3"/>
      <c r="N54" s="3"/>
      <c r="O54" s="3"/>
      <c r="P54" s="3"/>
      <c r="Q54" s="3"/>
    </row>
    <row r="55" spans="1:17" s="34" customFormat="1" ht="12" x14ac:dyDescent="0.2">
      <c r="A55" s="3"/>
      <c r="B55" s="185"/>
      <c r="C55" s="185"/>
      <c r="D55" s="185"/>
      <c r="E55" s="185"/>
      <c r="F55" s="185"/>
      <c r="G55" s="185"/>
      <c r="H55" s="185"/>
      <c r="I55" s="185"/>
      <c r="J55" s="185"/>
      <c r="K55" s="3"/>
      <c r="L55" s="3" t="s">
        <v>96</v>
      </c>
      <c r="M55" s="3"/>
      <c r="N55" s="186"/>
      <c r="O55" s="185"/>
      <c r="P55" s="185"/>
      <c r="Q55" s="3"/>
    </row>
    <row r="56" spans="1:17" s="25" customFormat="1" ht="12" x14ac:dyDescent="0.2">
      <c r="A56" s="3"/>
      <c r="B56" s="185"/>
      <c r="C56" s="185"/>
      <c r="D56" s="185"/>
      <c r="E56" s="185"/>
      <c r="F56" s="185"/>
      <c r="G56" s="185"/>
      <c r="H56" s="185"/>
      <c r="I56" s="185"/>
      <c r="J56" s="185"/>
      <c r="K56" s="3"/>
      <c r="L56" s="3"/>
      <c r="M56" s="3"/>
      <c r="N56" s="185"/>
      <c r="O56" s="185"/>
      <c r="P56" s="185"/>
      <c r="Q56" s="3"/>
    </row>
    <row r="57" spans="1:17" s="25" customFormat="1" ht="13.5" customHeight="1" x14ac:dyDescent="0.25">
      <c r="A57" s="97" t="s">
        <v>98</v>
      </c>
      <c r="B57" s="149">
        <f ca="1">TODAY()</f>
        <v>44529</v>
      </c>
      <c r="C57" s="150"/>
      <c r="D57" s="150"/>
      <c r="E57" s="18"/>
      <c r="F57" s="18"/>
      <c r="G57" s="18"/>
      <c r="H57" s="18"/>
      <c r="I57" s="18"/>
      <c r="J57" s="18"/>
      <c r="K57" s="3"/>
      <c r="L57" s="19" t="s">
        <v>97</v>
      </c>
      <c r="M57" s="18"/>
      <c r="N57" s="187"/>
      <c r="O57" s="188"/>
      <c r="P57" s="188"/>
      <c r="Q57" s="3"/>
    </row>
    <row r="58" spans="1:17" ht="11.25" x14ac:dyDescent="0.2"/>
    <row r="59" spans="1:17" ht="11.25" hidden="1" x14ac:dyDescent="0.2"/>
    <row r="60" spans="1:17" ht="11.25" x14ac:dyDescent="0.2"/>
    <row r="61" spans="1:17" ht="11.25" x14ac:dyDescent="0.2"/>
    <row r="62" spans="1:17" ht="11.25" x14ac:dyDescent="0.2"/>
    <row r="63" spans="1:17" ht="11.25" x14ac:dyDescent="0.2"/>
    <row r="64" spans="1:17" ht="11.25" x14ac:dyDescent="0.2"/>
    <row r="65" ht="11.25" x14ac:dyDescent="0.2"/>
    <row r="66" ht="11.25" x14ac:dyDescent="0.2"/>
    <row r="67" ht="11.25" x14ac:dyDescent="0.2"/>
    <row r="68" ht="11.25" x14ac:dyDescent="0.2"/>
    <row r="69" ht="11.25" x14ac:dyDescent="0.2"/>
    <row r="70" ht="11.25" x14ac:dyDescent="0.2"/>
    <row r="71" ht="11.25" x14ac:dyDescent="0.2"/>
    <row r="72" ht="11.25" x14ac:dyDescent="0.2"/>
    <row r="73" ht="11.25" x14ac:dyDescent="0.2"/>
    <row r="74" ht="11.25" x14ac:dyDescent="0.2"/>
    <row r="75" ht="11.25" x14ac:dyDescent="0.2"/>
    <row r="76" ht="11.25" x14ac:dyDescent="0.2"/>
    <row r="77" ht="11.25" x14ac:dyDescent="0.2"/>
    <row r="78" ht="11.25" x14ac:dyDescent="0.2"/>
    <row r="79" ht="11.25" x14ac:dyDescent="0.2"/>
    <row r="80" ht="11.25" x14ac:dyDescent="0.2"/>
    <row r="81" ht="11.25" x14ac:dyDescent="0.2"/>
    <row r="82" ht="11.25" x14ac:dyDescent="0.2"/>
    <row r="83" ht="11.25" x14ac:dyDescent="0.2"/>
    <row r="84" ht="11.25" x14ac:dyDescent="0.2"/>
    <row r="85" ht="11.25" x14ac:dyDescent="0.2"/>
    <row r="86" ht="11.25" x14ac:dyDescent="0.2"/>
    <row r="87" ht="11.25" x14ac:dyDescent="0.2"/>
    <row r="88" ht="11.25" x14ac:dyDescent="0.2"/>
    <row r="89" ht="11.25" x14ac:dyDescent="0.2"/>
    <row r="90" ht="11.25" x14ac:dyDescent="0.2"/>
    <row r="91" ht="11.25" x14ac:dyDescent="0.2"/>
    <row r="92" ht="11.25" hidden="1" x14ac:dyDescent="0.2"/>
    <row r="93" ht="11.25" x14ac:dyDescent="0.2"/>
    <row r="94" ht="11.25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</sheetData>
  <sheetProtection password="DB3D" sheet="1" objects="1" scenarios="1" selectLockedCells="1"/>
  <mergeCells count="44">
    <mergeCell ref="B51:J56"/>
    <mergeCell ref="N55:P56"/>
    <mergeCell ref="N57:P57"/>
    <mergeCell ref="B8:F8"/>
    <mergeCell ref="B9:F9"/>
    <mergeCell ref="B10:F10"/>
    <mergeCell ref="I47:J47"/>
    <mergeCell ref="K47:L47"/>
    <mergeCell ref="C48:D48"/>
    <mergeCell ref="E48:F48"/>
    <mergeCell ref="G48:H48"/>
    <mergeCell ref="I48:J48"/>
    <mergeCell ref="K48:L48"/>
    <mergeCell ref="A39:B39"/>
    <mergeCell ref="A41:B41"/>
    <mergeCell ref="G41:H41"/>
    <mergeCell ref="C47:D47"/>
    <mergeCell ref="E47:F47"/>
    <mergeCell ref="G47:H47"/>
    <mergeCell ref="A30:B30"/>
    <mergeCell ref="A31:B31"/>
    <mergeCell ref="A33:C33"/>
    <mergeCell ref="A34:D34"/>
    <mergeCell ref="A24:B24"/>
    <mergeCell ref="A25:B25"/>
    <mergeCell ref="A26:B26"/>
    <mergeCell ref="A27:B27"/>
    <mergeCell ref="A29:B29"/>
    <mergeCell ref="B57:D57"/>
    <mergeCell ref="A22:B22"/>
    <mergeCell ref="A6:Q6"/>
    <mergeCell ref="L8:N8"/>
    <mergeCell ref="C14:F14"/>
    <mergeCell ref="G14:J14"/>
    <mergeCell ref="A15:B15"/>
    <mergeCell ref="A16:B16"/>
    <mergeCell ref="A17:B17"/>
    <mergeCell ref="A18:B18"/>
    <mergeCell ref="A19:B19"/>
    <mergeCell ref="A20:B20"/>
    <mergeCell ref="A21:B21"/>
    <mergeCell ref="M36:Q36"/>
    <mergeCell ref="A38:B38"/>
    <mergeCell ref="A23:B23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Z107"/>
  <sheetViews>
    <sheetView showGridLines="0" topLeftCell="A25" workbookViewId="0">
      <selection activeCell="P48" sqref="P48"/>
    </sheetView>
  </sheetViews>
  <sheetFormatPr baseColWidth="10" defaultColWidth="0" defaultRowHeight="11.25" customHeight="1" zeroHeight="1" x14ac:dyDescent="0.2"/>
  <cols>
    <col min="1" max="1" width="11.7109375" style="21" customWidth="1"/>
    <col min="2" max="2" width="14.7109375" style="21" customWidth="1"/>
    <col min="3" max="10" width="4.7109375" style="21" customWidth="1"/>
    <col min="11" max="11" width="1" style="21" customWidth="1"/>
    <col min="12" max="12" width="4.85546875" style="21" customWidth="1"/>
    <col min="13" max="13" width="8.28515625" style="21" customWidth="1"/>
    <col min="14" max="14" width="9.7109375" style="21" customWidth="1"/>
    <col min="15" max="15" width="2.140625" style="21" bestFit="1" customWidth="1"/>
    <col min="16" max="16" width="5.140625" style="21" customWidth="1"/>
    <col min="17" max="17" width="3.140625" style="21" customWidth="1"/>
    <col min="18" max="18" width="0.42578125" style="21" customWidth="1"/>
    <col min="19" max="256" width="11.42578125" style="21" hidden="1"/>
    <col min="257" max="257" width="13" style="21" customWidth="1"/>
    <col min="258" max="258" width="13.42578125" style="21" customWidth="1"/>
    <col min="259" max="260" width="4.7109375" style="21" customWidth="1"/>
    <col min="261" max="261" width="5.42578125" style="21" customWidth="1"/>
    <col min="262" max="263" width="4.7109375" style="21" customWidth="1"/>
    <col min="264" max="264" width="6.140625" style="21" customWidth="1"/>
    <col min="265" max="266" width="4.7109375" style="21" customWidth="1"/>
    <col min="267" max="267" width="1.5703125" style="21" customWidth="1"/>
    <col min="268" max="268" width="4.85546875" style="21" customWidth="1"/>
    <col min="269" max="269" width="8.28515625" style="21" customWidth="1"/>
    <col min="270" max="270" width="9.7109375" style="21" customWidth="1"/>
    <col min="271" max="271" width="2.140625" style="21" bestFit="1" customWidth="1"/>
    <col min="272" max="272" width="5.140625" style="21" customWidth="1"/>
    <col min="273" max="273" width="3.140625" style="21" customWidth="1"/>
    <col min="274" max="274" width="0.42578125" style="21" customWidth="1"/>
    <col min="275" max="512" width="11.42578125" style="21" hidden="1"/>
    <col min="513" max="513" width="13" style="21" customWidth="1"/>
    <col min="514" max="514" width="13.42578125" style="21" customWidth="1"/>
    <col min="515" max="516" width="4.7109375" style="21" customWidth="1"/>
    <col min="517" max="517" width="5.42578125" style="21" customWidth="1"/>
    <col min="518" max="519" width="4.7109375" style="21" customWidth="1"/>
    <col min="520" max="520" width="6.140625" style="21" customWidth="1"/>
    <col min="521" max="522" width="4.7109375" style="21" customWidth="1"/>
    <col min="523" max="523" width="1.5703125" style="21" customWidth="1"/>
    <col min="524" max="524" width="4.85546875" style="21" customWidth="1"/>
    <col min="525" max="525" width="8.28515625" style="21" customWidth="1"/>
    <col min="526" max="526" width="9.7109375" style="21" customWidth="1"/>
    <col min="527" max="527" width="2.140625" style="21" bestFit="1" customWidth="1"/>
    <col min="528" max="528" width="5.140625" style="21" customWidth="1"/>
    <col min="529" max="529" width="3.140625" style="21" customWidth="1"/>
    <col min="530" max="530" width="0.42578125" style="21" customWidth="1"/>
    <col min="531" max="768" width="11.42578125" style="21" hidden="1"/>
    <col min="769" max="769" width="13" style="21" customWidth="1"/>
    <col min="770" max="770" width="13.42578125" style="21" customWidth="1"/>
    <col min="771" max="772" width="4.7109375" style="21" customWidth="1"/>
    <col min="773" max="773" width="5.42578125" style="21" customWidth="1"/>
    <col min="774" max="775" width="4.7109375" style="21" customWidth="1"/>
    <col min="776" max="776" width="6.140625" style="21" customWidth="1"/>
    <col min="777" max="778" width="4.7109375" style="21" customWidth="1"/>
    <col min="779" max="779" width="1.5703125" style="21" customWidth="1"/>
    <col min="780" max="780" width="4.85546875" style="21" customWidth="1"/>
    <col min="781" max="781" width="8.28515625" style="21" customWidth="1"/>
    <col min="782" max="782" width="9.7109375" style="21" customWidth="1"/>
    <col min="783" max="783" width="2.140625" style="21" bestFit="1" customWidth="1"/>
    <col min="784" max="784" width="5.140625" style="21" customWidth="1"/>
    <col min="785" max="785" width="3.140625" style="21" customWidth="1"/>
    <col min="786" max="786" width="0.42578125" style="21" customWidth="1"/>
    <col min="787" max="1024" width="11.42578125" style="21" hidden="1"/>
    <col min="1025" max="1025" width="13" style="21" customWidth="1"/>
    <col min="1026" max="1026" width="13.42578125" style="21" customWidth="1"/>
    <col min="1027" max="1028" width="4.7109375" style="21" customWidth="1"/>
    <col min="1029" max="1029" width="5.42578125" style="21" customWidth="1"/>
    <col min="1030" max="1031" width="4.7109375" style="21" customWidth="1"/>
    <col min="1032" max="1032" width="6.140625" style="21" customWidth="1"/>
    <col min="1033" max="1034" width="4.7109375" style="21" customWidth="1"/>
    <col min="1035" max="1035" width="1.5703125" style="21" customWidth="1"/>
    <col min="1036" max="1036" width="4.85546875" style="21" customWidth="1"/>
    <col min="1037" max="1037" width="8.28515625" style="21" customWidth="1"/>
    <col min="1038" max="1038" width="9.7109375" style="21" customWidth="1"/>
    <col min="1039" max="1039" width="2.140625" style="21" bestFit="1" customWidth="1"/>
    <col min="1040" max="1040" width="5.140625" style="21" customWidth="1"/>
    <col min="1041" max="1041" width="3.140625" style="21" customWidth="1"/>
    <col min="1042" max="1042" width="0.42578125" style="21" customWidth="1"/>
    <col min="1043" max="1280" width="11.42578125" style="21" hidden="1"/>
    <col min="1281" max="1281" width="13" style="21" customWidth="1"/>
    <col min="1282" max="1282" width="13.42578125" style="21" customWidth="1"/>
    <col min="1283" max="1284" width="4.7109375" style="21" customWidth="1"/>
    <col min="1285" max="1285" width="5.42578125" style="21" customWidth="1"/>
    <col min="1286" max="1287" width="4.7109375" style="21" customWidth="1"/>
    <col min="1288" max="1288" width="6.140625" style="21" customWidth="1"/>
    <col min="1289" max="1290" width="4.7109375" style="21" customWidth="1"/>
    <col min="1291" max="1291" width="1.5703125" style="21" customWidth="1"/>
    <col min="1292" max="1292" width="4.85546875" style="21" customWidth="1"/>
    <col min="1293" max="1293" width="8.28515625" style="21" customWidth="1"/>
    <col min="1294" max="1294" width="9.7109375" style="21" customWidth="1"/>
    <col min="1295" max="1295" width="2.140625" style="21" bestFit="1" customWidth="1"/>
    <col min="1296" max="1296" width="5.140625" style="21" customWidth="1"/>
    <col min="1297" max="1297" width="3.140625" style="21" customWidth="1"/>
    <col min="1298" max="1298" width="0.42578125" style="21" customWidth="1"/>
    <col min="1299" max="1536" width="11.42578125" style="21" hidden="1"/>
    <col min="1537" max="1537" width="13" style="21" customWidth="1"/>
    <col min="1538" max="1538" width="13.42578125" style="21" customWidth="1"/>
    <col min="1539" max="1540" width="4.7109375" style="21" customWidth="1"/>
    <col min="1541" max="1541" width="5.42578125" style="21" customWidth="1"/>
    <col min="1542" max="1543" width="4.7109375" style="21" customWidth="1"/>
    <col min="1544" max="1544" width="6.140625" style="21" customWidth="1"/>
    <col min="1545" max="1546" width="4.7109375" style="21" customWidth="1"/>
    <col min="1547" max="1547" width="1.5703125" style="21" customWidth="1"/>
    <col min="1548" max="1548" width="4.85546875" style="21" customWidth="1"/>
    <col min="1549" max="1549" width="8.28515625" style="21" customWidth="1"/>
    <col min="1550" max="1550" width="9.7109375" style="21" customWidth="1"/>
    <col min="1551" max="1551" width="2.140625" style="21" bestFit="1" customWidth="1"/>
    <col min="1552" max="1552" width="5.140625" style="21" customWidth="1"/>
    <col min="1553" max="1553" width="3.140625" style="21" customWidth="1"/>
    <col min="1554" max="1554" width="0.42578125" style="21" customWidth="1"/>
    <col min="1555" max="1792" width="11.42578125" style="21" hidden="1"/>
    <col min="1793" max="1793" width="13" style="21" customWidth="1"/>
    <col min="1794" max="1794" width="13.42578125" style="21" customWidth="1"/>
    <col min="1795" max="1796" width="4.7109375" style="21" customWidth="1"/>
    <col min="1797" max="1797" width="5.42578125" style="21" customWidth="1"/>
    <col min="1798" max="1799" width="4.7109375" style="21" customWidth="1"/>
    <col min="1800" max="1800" width="6.140625" style="21" customWidth="1"/>
    <col min="1801" max="1802" width="4.7109375" style="21" customWidth="1"/>
    <col min="1803" max="1803" width="1.5703125" style="21" customWidth="1"/>
    <col min="1804" max="1804" width="4.85546875" style="21" customWidth="1"/>
    <col min="1805" max="1805" width="8.28515625" style="21" customWidth="1"/>
    <col min="1806" max="1806" width="9.7109375" style="21" customWidth="1"/>
    <col min="1807" max="1807" width="2.140625" style="21" bestFit="1" customWidth="1"/>
    <col min="1808" max="1808" width="5.140625" style="21" customWidth="1"/>
    <col min="1809" max="1809" width="3.140625" style="21" customWidth="1"/>
    <col min="1810" max="1810" width="0.42578125" style="21" customWidth="1"/>
    <col min="1811" max="2048" width="11.42578125" style="21" hidden="1"/>
    <col min="2049" max="2049" width="13" style="21" customWidth="1"/>
    <col min="2050" max="2050" width="13.42578125" style="21" customWidth="1"/>
    <col min="2051" max="2052" width="4.7109375" style="21" customWidth="1"/>
    <col min="2053" max="2053" width="5.42578125" style="21" customWidth="1"/>
    <col min="2054" max="2055" width="4.7109375" style="21" customWidth="1"/>
    <col min="2056" max="2056" width="6.140625" style="21" customWidth="1"/>
    <col min="2057" max="2058" width="4.7109375" style="21" customWidth="1"/>
    <col min="2059" max="2059" width="1.5703125" style="21" customWidth="1"/>
    <col min="2060" max="2060" width="4.85546875" style="21" customWidth="1"/>
    <col min="2061" max="2061" width="8.28515625" style="21" customWidth="1"/>
    <col min="2062" max="2062" width="9.7109375" style="21" customWidth="1"/>
    <col min="2063" max="2063" width="2.140625" style="21" bestFit="1" customWidth="1"/>
    <col min="2064" max="2064" width="5.140625" style="21" customWidth="1"/>
    <col min="2065" max="2065" width="3.140625" style="21" customWidth="1"/>
    <col min="2066" max="2066" width="0.42578125" style="21" customWidth="1"/>
    <col min="2067" max="2304" width="11.42578125" style="21" hidden="1"/>
    <col min="2305" max="2305" width="13" style="21" customWidth="1"/>
    <col min="2306" max="2306" width="13.42578125" style="21" customWidth="1"/>
    <col min="2307" max="2308" width="4.7109375" style="21" customWidth="1"/>
    <col min="2309" max="2309" width="5.42578125" style="21" customWidth="1"/>
    <col min="2310" max="2311" width="4.7109375" style="21" customWidth="1"/>
    <col min="2312" max="2312" width="6.140625" style="21" customWidth="1"/>
    <col min="2313" max="2314" width="4.7109375" style="21" customWidth="1"/>
    <col min="2315" max="2315" width="1.5703125" style="21" customWidth="1"/>
    <col min="2316" max="2316" width="4.85546875" style="21" customWidth="1"/>
    <col min="2317" max="2317" width="8.28515625" style="21" customWidth="1"/>
    <col min="2318" max="2318" width="9.7109375" style="21" customWidth="1"/>
    <col min="2319" max="2319" width="2.140625" style="21" bestFit="1" customWidth="1"/>
    <col min="2320" max="2320" width="5.140625" style="21" customWidth="1"/>
    <col min="2321" max="2321" width="3.140625" style="21" customWidth="1"/>
    <col min="2322" max="2322" width="0.42578125" style="21" customWidth="1"/>
    <col min="2323" max="2560" width="11.42578125" style="21" hidden="1"/>
    <col min="2561" max="2561" width="13" style="21" customWidth="1"/>
    <col min="2562" max="2562" width="13.42578125" style="21" customWidth="1"/>
    <col min="2563" max="2564" width="4.7109375" style="21" customWidth="1"/>
    <col min="2565" max="2565" width="5.42578125" style="21" customWidth="1"/>
    <col min="2566" max="2567" width="4.7109375" style="21" customWidth="1"/>
    <col min="2568" max="2568" width="6.140625" style="21" customWidth="1"/>
    <col min="2569" max="2570" width="4.7109375" style="21" customWidth="1"/>
    <col min="2571" max="2571" width="1.5703125" style="21" customWidth="1"/>
    <col min="2572" max="2572" width="4.85546875" style="21" customWidth="1"/>
    <col min="2573" max="2573" width="8.28515625" style="21" customWidth="1"/>
    <col min="2574" max="2574" width="9.7109375" style="21" customWidth="1"/>
    <col min="2575" max="2575" width="2.140625" style="21" bestFit="1" customWidth="1"/>
    <col min="2576" max="2576" width="5.140625" style="21" customWidth="1"/>
    <col min="2577" max="2577" width="3.140625" style="21" customWidth="1"/>
    <col min="2578" max="2578" width="0.42578125" style="21" customWidth="1"/>
    <col min="2579" max="2816" width="11.42578125" style="21" hidden="1"/>
    <col min="2817" max="2817" width="13" style="21" customWidth="1"/>
    <col min="2818" max="2818" width="13.42578125" style="21" customWidth="1"/>
    <col min="2819" max="2820" width="4.7109375" style="21" customWidth="1"/>
    <col min="2821" max="2821" width="5.42578125" style="21" customWidth="1"/>
    <col min="2822" max="2823" width="4.7109375" style="21" customWidth="1"/>
    <col min="2824" max="2824" width="6.140625" style="21" customWidth="1"/>
    <col min="2825" max="2826" width="4.7109375" style="21" customWidth="1"/>
    <col min="2827" max="2827" width="1.5703125" style="21" customWidth="1"/>
    <col min="2828" max="2828" width="4.85546875" style="21" customWidth="1"/>
    <col min="2829" max="2829" width="8.28515625" style="21" customWidth="1"/>
    <col min="2830" max="2830" width="9.7109375" style="21" customWidth="1"/>
    <col min="2831" max="2831" width="2.140625" style="21" bestFit="1" customWidth="1"/>
    <col min="2832" max="2832" width="5.140625" style="21" customWidth="1"/>
    <col min="2833" max="2833" width="3.140625" style="21" customWidth="1"/>
    <col min="2834" max="2834" width="0.42578125" style="21" customWidth="1"/>
    <col min="2835" max="3072" width="11.42578125" style="21" hidden="1"/>
    <col min="3073" max="3073" width="13" style="21" customWidth="1"/>
    <col min="3074" max="3074" width="13.42578125" style="21" customWidth="1"/>
    <col min="3075" max="3076" width="4.7109375" style="21" customWidth="1"/>
    <col min="3077" max="3077" width="5.42578125" style="21" customWidth="1"/>
    <col min="3078" max="3079" width="4.7109375" style="21" customWidth="1"/>
    <col min="3080" max="3080" width="6.140625" style="21" customWidth="1"/>
    <col min="3081" max="3082" width="4.7109375" style="21" customWidth="1"/>
    <col min="3083" max="3083" width="1.5703125" style="21" customWidth="1"/>
    <col min="3084" max="3084" width="4.85546875" style="21" customWidth="1"/>
    <col min="3085" max="3085" width="8.28515625" style="21" customWidth="1"/>
    <col min="3086" max="3086" width="9.7109375" style="21" customWidth="1"/>
    <col min="3087" max="3087" width="2.140625" style="21" bestFit="1" customWidth="1"/>
    <col min="3088" max="3088" width="5.140625" style="21" customWidth="1"/>
    <col min="3089" max="3089" width="3.140625" style="21" customWidth="1"/>
    <col min="3090" max="3090" width="0.42578125" style="21" customWidth="1"/>
    <col min="3091" max="3328" width="11.42578125" style="21" hidden="1"/>
    <col min="3329" max="3329" width="13" style="21" customWidth="1"/>
    <col min="3330" max="3330" width="13.42578125" style="21" customWidth="1"/>
    <col min="3331" max="3332" width="4.7109375" style="21" customWidth="1"/>
    <col min="3333" max="3333" width="5.42578125" style="21" customWidth="1"/>
    <col min="3334" max="3335" width="4.7109375" style="21" customWidth="1"/>
    <col min="3336" max="3336" width="6.140625" style="21" customWidth="1"/>
    <col min="3337" max="3338" width="4.7109375" style="21" customWidth="1"/>
    <col min="3339" max="3339" width="1.5703125" style="21" customWidth="1"/>
    <col min="3340" max="3340" width="4.85546875" style="21" customWidth="1"/>
    <col min="3341" max="3341" width="8.28515625" style="21" customWidth="1"/>
    <col min="3342" max="3342" width="9.7109375" style="21" customWidth="1"/>
    <col min="3343" max="3343" width="2.140625" style="21" bestFit="1" customWidth="1"/>
    <col min="3344" max="3344" width="5.140625" style="21" customWidth="1"/>
    <col min="3345" max="3345" width="3.140625" style="21" customWidth="1"/>
    <col min="3346" max="3346" width="0.42578125" style="21" customWidth="1"/>
    <col min="3347" max="3584" width="11.42578125" style="21" hidden="1"/>
    <col min="3585" max="3585" width="13" style="21" customWidth="1"/>
    <col min="3586" max="3586" width="13.42578125" style="21" customWidth="1"/>
    <col min="3587" max="3588" width="4.7109375" style="21" customWidth="1"/>
    <col min="3589" max="3589" width="5.42578125" style="21" customWidth="1"/>
    <col min="3590" max="3591" width="4.7109375" style="21" customWidth="1"/>
    <col min="3592" max="3592" width="6.140625" style="21" customWidth="1"/>
    <col min="3593" max="3594" width="4.7109375" style="21" customWidth="1"/>
    <col min="3595" max="3595" width="1.5703125" style="21" customWidth="1"/>
    <col min="3596" max="3596" width="4.85546875" style="21" customWidth="1"/>
    <col min="3597" max="3597" width="8.28515625" style="21" customWidth="1"/>
    <col min="3598" max="3598" width="9.7109375" style="21" customWidth="1"/>
    <col min="3599" max="3599" width="2.140625" style="21" bestFit="1" customWidth="1"/>
    <col min="3600" max="3600" width="5.140625" style="21" customWidth="1"/>
    <col min="3601" max="3601" width="3.140625" style="21" customWidth="1"/>
    <col min="3602" max="3602" width="0.42578125" style="21" customWidth="1"/>
    <col min="3603" max="3840" width="11.42578125" style="21" hidden="1"/>
    <col min="3841" max="3841" width="13" style="21" customWidth="1"/>
    <col min="3842" max="3842" width="13.42578125" style="21" customWidth="1"/>
    <col min="3843" max="3844" width="4.7109375" style="21" customWidth="1"/>
    <col min="3845" max="3845" width="5.42578125" style="21" customWidth="1"/>
    <col min="3846" max="3847" width="4.7109375" style="21" customWidth="1"/>
    <col min="3848" max="3848" width="6.140625" style="21" customWidth="1"/>
    <col min="3849" max="3850" width="4.7109375" style="21" customWidth="1"/>
    <col min="3851" max="3851" width="1.5703125" style="21" customWidth="1"/>
    <col min="3852" max="3852" width="4.85546875" style="21" customWidth="1"/>
    <col min="3853" max="3853" width="8.28515625" style="21" customWidth="1"/>
    <col min="3854" max="3854" width="9.7109375" style="21" customWidth="1"/>
    <col min="3855" max="3855" width="2.140625" style="21" bestFit="1" customWidth="1"/>
    <col min="3856" max="3856" width="5.140625" style="21" customWidth="1"/>
    <col min="3857" max="3857" width="3.140625" style="21" customWidth="1"/>
    <col min="3858" max="3858" width="0.42578125" style="21" customWidth="1"/>
    <col min="3859" max="4096" width="11.42578125" style="21" hidden="1"/>
    <col min="4097" max="4097" width="13" style="21" customWidth="1"/>
    <col min="4098" max="4098" width="13.42578125" style="21" customWidth="1"/>
    <col min="4099" max="4100" width="4.7109375" style="21" customWidth="1"/>
    <col min="4101" max="4101" width="5.42578125" style="21" customWidth="1"/>
    <col min="4102" max="4103" width="4.7109375" style="21" customWidth="1"/>
    <col min="4104" max="4104" width="6.140625" style="21" customWidth="1"/>
    <col min="4105" max="4106" width="4.7109375" style="21" customWidth="1"/>
    <col min="4107" max="4107" width="1.5703125" style="21" customWidth="1"/>
    <col min="4108" max="4108" width="4.85546875" style="21" customWidth="1"/>
    <col min="4109" max="4109" width="8.28515625" style="21" customWidth="1"/>
    <col min="4110" max="4110" width="9.7109375" style="21" customWidth="1"/>
    <col min="4111" max="4111" width="2.140625" style="21" bestFit="1" customWidth="1"/>
    <col min="4112" max="4112" width="5.140625" style="21" customWidth="1"/>
    <col min="4113" max="4113" width="3.140625" style="21" customWidth="1"/>
    <col min="4114" max="4114" width="0.42578125" style="21" customWidth="1"/>
    <col min="4115" max="4352" width="11.42578125" style="21" hidden="1"/>
    <col min="4353" max="4353" width="13" style="21" customWidth="1"/>
    <col min="4354" max="4354" width="13.42578125" style="21" customWidth="1"/>
    <col min="4355" max="4356" width="4.7109375" style="21" customWidth="1"/>
    <col min="4357" max="4357" width="5.42578125" style="21" customWidth="1"/>
    <col min="4358" max="4359" width="4.7109375" style="21" customWidth="1"/>
    <col min="4360" max="4360" width="6.140625" style="21" customWidth="1"/>
    <col min="4361" max="4362" width="4.7109375" style="21" customWidth="1"/>
    <col min="4363" max="4363" width="1.5703125" style="21" customWidth="1"/>
    <col min="4364" max="4364" width="4.85546875" style="21" customWidth="1"/>
    <col min="4365" max="4365" width="8.28515625" style="21" customWidth="1"/>
    <col min="4366" max="4366" width="9.7109375" style="21" customWidth="1"/>
    <col min="4367" max="4367" width="2.140625" style="21" bestFit="1" customWidth="1"/>
    <col min="4368" max="4368" width="5.140625" style="21" customWidth="1"/>
    <col min="4369" max="4369" width="3.140625" style="21" customWidth="1"/>
    <col min="4370" max="4370" width="0.42578125" style="21" customWidth="1"/>
    <col min="4371" max="4608" width="11.42578125" style="21" hidden="1"/>
    <col min="4609" max="4609" width="13" style="21" customWidth="1"/>
    <col min="4610" max="4610" width="13.42578125" style="21" customWidth="1"/>
    <col min="4611" max="4612" width="4.7109375" style="21" customWidth="1"/>
    <col min="4613" max="4613" width="5.42578125" style="21" customWidth="1"/>
    <col min="4614" max="4615" width="4.7109375" style="21" customWidth="1"/>
    <col min="4616" max="4616" width="6.140625" style="21" customWidth="1"/>
    <col min="4617" max="4618" width="4.7109375" style="21" customWidth="1"/>
    <col min="4619" max="4619" width="1.5703125" style="21" customWidth="1"/>
    <col min="4620" max="4620" width="4.85546875" style="21" customWidth="1"/>
    <col min="4621" max="4621" width="8.28515625" style="21" customWidth="1"/>
    <col min="4622" max="4622" width="9.7109375" style="21" customWidth="1"/>
    <col min="4623" max="4623" width="2.140625" style="21" bestFit="1" customWidth="1"/>
    <col min="4624" max="4624" width="5.140625" style="21" customWidth="1"/>
    <col min="4625" max="4625" width="3.140625" style="21" customWidth="1"/>
    <col min="4626" max="4626" width="0.42578125" style="21" customWidth="1"/>
    <col min="4627" max="4864" width="11.42578125" style="21" hidden="1"/>
    <col min="4865" max="4865" width="13" style="21" customWidth="1"/>
    <col min="4866" max="4866" width="13.42578125" style="21" customWidth="1"/>
    <col min="4867" max="4868" width="4.7109375" style="21" customWidth="1"/>
    <col min="4869" max="4869" width="5.42578125" style="21" customWidth="1"/>
    <col min="4870" max="4871" width="4.7109375" style="21" customWidth="1"/>
    <col min="4872" max="4872" width="6.140625" style="21" customWidth="1"/>
    <col min="4873" max="4874" width="4.7109375" style="21" customWidth="1"/>
    <col min="4875" max="4875" width="1.5703125" style="21" customWidth="1"/>
    <col min="4876" max="4876" width="4.85546875" style="21" customWidth="1"/>
    <col min="4877" max="4877" width="8.28515625" style="21" customWidth="1"/>
    <col min="4878" max="4878" width="9.7109375" style="21" customWidth="1"/>
    <col min="4879" max="4879" width="2.140625" style="21" bestFit="1" customWidth="1"/>
    <col min="4880" max="4880" width="5.140625" style="21" customWidth="1"/>
    <col min="4881" max="4881" width="3.140625" style="21" customWidth="1"/>
    <col min="4882" max="4882" width="0.42578125" style="21" customWidth="1"/>
    <col min="4883" max="5120" width="11.42578125" style="21" hidden="1"/>
    <col min="5121" max="5121" width="13" style="21" customWidth="1"/>
    <col min="5122" max="5122" width="13.42578125" style="21" customWidth="1"/>
    <col min="5123" max="5124" width="4.7109375" style="21" customWidth="1"/>
    <col min="5125" max="5125" width="5.42578125" style="21" customWidth="1"/>
    <col min="5126" max="5127" width="4.7109375" style="21" customWidth="1"/>
    <col min="5128" max="5128" width="6.140625" style="21" customWidth="1"/>
    <col min="5129" max="5130" width="4.7109375" style="21" customWidth="1"/>
    <col min="5131" max="5131" width="1.5703125" style="21" customWidth="1"/>
    <col min="5132" max="5132" width="4.85546875" style="21" customWidth="1"/>
    <col min="5133" max="5133" width="8.28515625" style="21" customWidth="1"/>
    <col min="5134" max="5134" width="9.7109375" style="21" customWidth="1"/>
    <col min="5135" max="5135" width="2.140625" style="21" bestFit="1" customWidth="1"/>
    <col min="5136" max="5136" width="5.140625" style="21" customWidth="1"/>
    <col min="5137" max="5137" width="3.140625" style="21" customWidth="1"/>
    <col min="5138" max="5138" width="0.42578125" style="21" customWidth="1"/>
    <col min="5139" max="5376" width="11.42578125" style="21" hidden="1"/>
    <col min="5377" max="5377" width="13" style="21" customWidth="1"/>
    <col min="5378" max="5378" width="13.42578125" style="21" customWidth="1"/>
    <col min="5379" max="5380" width="4.7109375" style="21" customWidth="1"/>
    <col min="5381" max="5381" width="5.42578125" style="21" customWidth="1"/>
    <col min="5382" max="5383" width="4.7109375" style="21" customWidth="1"/>
    <col min="5384" max="5384" width="6.140625" style="21" customWidth="1"/>
    <col min="5385" max="5386" width="4.7109375" style="21" customWidth="1"/>
    <col min="5387" max="5387" width="1.5703125" style="21" customWidth="1"/>
    <col min="5388" max="5388" width="4.85546875" style="21" customWidth="1"/>
    <col min="5389" max="5389" width="8.28515625" style="21" customWidth="1"/>
    <col min="5390" max="5390" width="9.7109375" style="21" customWidth="1"/>
    <col min="5391" max="5391" width="2.140625" style="21" bestFit="1" customWidth="1"/>
    <col min="5392" max="5392" width="5.140625" style="21" customWidth="1"/>
    <col min="5393" max="5393" width="3.140625" style="21" customWidth="1"/>
    <col min="5394" max="5394" width="0.42578125" style="21" customWidth="1"/>
    <col min="5395" max="5632" width="11.42578125" style="21" hidden="1"/>
    <col min="5633" max="5633" width="13" style="21" customWidth="1"/>
    <col min="5634" max="5634" width="13.42578125" style="21" customWidth="1"/>
    <col min="5635" max="5636" width="4.7109375" style="21" customWidth="1"/>
    <col min="5637" max="5637" width="5.42578125" style="21" customWidth="1"/>
    <col min="5638" max="5639" width="4.7109375" style="21" customWidth="1"/>
    <col min="5640" max="5640" width="6.140625" style="21" customWidth="1"/>
    <col min="5641" max="5642" width="4.7109375" style="21" customWidth="1"/>
    <col min="5643" max="5643" width="1.5703125" style="21" customWidth="1"/>
    <col min="5644" max="5644" width="4.85546875" style="21" customWidth="1"/>
    <col min="5645" max="5645" width="8.28515625" style="21" customWidth="1"/>
    <col min="5646" max="5646" width="9.7109375" style="21" customWidth="1"/>
    <col min="5647" max="5647" width="2.140625" style="21" bestFit="1" customWidth="1"/>
    <col min="5648" max="5648" width="5.140625" style="21" customWidth="1"/>
    <col min="5649" max="5649" width="3.140625" style="21" customWidth="1"/>
    <col min="5650" max="5650" width="0.42578125" style="21" customWidth="1"/>
    <col min="5651" max="5888" width="11.42578125" style="21" hidden="1"/>
    <col min="5889" max="5889" width="13" style="21" customWidth="1"/>
    <col min="5890" max="5890" width="13.42578125" style="21" customWidth="1"/>
    <col min="5891" max="5892" width="4.7109375" style="21" customWidth="1"/>
    <col min="5893" max="5893" width="5.42578125" style="21" customWidth="1"/>
    <col min="5894" max="5895" width="4.7109375" style="21" customWidth="1"/>
    <col min="5896" max="5896" width="6.140625" style="21" customWidth="1"/>
    <col min="5897" max="5898" width="4.7109375" style="21" customWidth="1"/>
    <col min="5899" max="5899" width="1.5703125" style="21" customWidth="1"/>
    <col min="5900" max="5900" width="4.85546875" style="21" customWidth="1"/>
    <col min="5901" max="5901" width="8.28515625" style="21" customWidth="1"/>
    <col min="5902" max="5902" width="9.7109375" style="21" customWidth="1"/>
    <col min="5903" max="5903" width="2.140625" style="21" bestFit="1" customWidth="1"/>
    <col min="5904" max="5904" width="5.140625" style="21" customWidth="1"/>
    <col min="5905" max="5905" width="3.140625" style="21" customWidth="1"/>
    <col min="5906" max="5906" width="0.42578125" style="21" customWidth="1"/>
    <col min="5907" max="6144" width="11.42578125" style="21" hidden="1"/>
    <col min="6145" max="6145" width="13" style="21" customWidth="1"/>
    <col min="6146" max="6146" width="13.42578125" style="21" customWidth="1"/>
    <col min="6147" max="6148" width="4.7109375" style="21" customWidth="1"/>
    <col min="6149" max="6149" width="5.42578125" style="21" customWidth="1"/>
    <col min="6150" max="6151" width="4.7109375" style="21" customWidth="1"/>
    <col min="6152" max="6152" width="6.140625" style="21" customWidth="1"/>
    <col min="6153" max="6154" width="4.7109375" style="21" customWidth="1"/>
    <col min="6155" max="6155" width="1.5703125" style="21" customWidth="1"/>
    <col min="6156" max="6156" width="4.85546875" style="21" customWidth="1"/>
    <col min="6157" max="6157" width="8.28515625" style="21" customWidth="1"/>
    <col min="6158" max="6158" width="9.7109375" style="21" customWidth="1"/>
    <col min="6159" max="6159" width="2.140625" style="21" bestFit="1" customWidth="1"/>
    <col min="6160" max="6160" width="5.140625" style="21" customWidth="1"/>
    <col min="6161" max="6161" width="3.140625" style="21" customWidth="1"/>
    <col min="6162" max="6162" width="0.42578125" style="21" customWidth="1"/>
    <col min="6163" max="6400" width="11.42578125" style="21" hidden="1"/>
    <col min="6401" max="6401" width="13" style="21" customWidth="1"/>
    <col min="6402" max="6402" width="13.42578125" style="21" customWidth="1"/>
    <col min="6403" max="6404" width="4.7109375" style="21" customWidth="1"/>
    <col min="6405" max="6405" width="5.42578125" style="21" customWidth="1"/>
    <col min="6406" max="6407" width="4.7109375" style="21" customWidth="1"/>
    <col min="6408" max="6408" width="6.140625" style="21" customWidth="1"/>
    <col min="6409" max="6410" width="4.7109375" style="21" customWidth="1"/>
    <col min="6411" max="6411" width="1.5703125" style="21" customWidth="1"/>
    <col min="6412" max="6412" width="4.85546875" style="21" customWidth="1"/>
    <col min="6413" max="6413" width="8.28515625" style="21" customWidth="1"/>
    <col min="6414" max="6414" width="9.7109375" style="21" customWidth="1"/>
    <col min="6415" max="6415" width="2.140625" style="21" bestFit="1" customWidth="1"/>
    <col min="6416" max="6416" width="5.140625" style="21" customWidth="1"/>
    <col min="6417" max="6417" width="3.140625" style="21" customWidth="1"/>
    <col min="6418" max="6418" width="0.42578125" style="21" customWidth="1"/>
    <col min="6419" max="6656" width="11.42578125" style="21" hidden="1"/>
    <col min="6657" max="6657" width="13" style="21" customWidth="1"/>
    <col min="6658" max="6658" width="13.42578125" style="21" customWidth="1"/>
    <col min="6659" max="6660" width="4.7109375" style="21" customWidth="1"/>
    <col min="6661" max="6661" width="5.42578125" style="21" customWidth="1"/>
    <col min="6662" max="6663" width="4.7109375" style="21" customWidth="1"/>
    <col min="6664" max="6664" width="6.140625" style="21" customWidth="1"/>
    <col min="6665" max="6666" width="4.7109375" style="21" customWidth="1"/>
    <col min="6667" max="6667" width="1.5703125" style="21" customWidth="1"/>
    <col min="6668" max="6668" width="4.85546875" style="21" customWidth="1"/>
    <col min="6669" max="6669" width="8.28515625" style="21" customWidth="1"/>
    <col min="6670" max="6670" width="9.7109375" style="21" customWidth="1"/>
    <col min="6671" max="6671" width="2.140625" style="21" bestFit="1" customWidth="1"/>
    <col min="6672" max="6672" width="5.140625" style="21" customWidth="1"/>
    <col min="6673" max="6673" width="3.140625" style="21" customWidth="1"/>
    <col min="6674" max="6674" width="0.42578125" style="21" customWidth="1"/>
    <col min="6675" max="6912" width="11.42578125" style="21" hidden="1"/>
    <col min="6913" max="6913" width="13" style="21" customWidth="1"/>
    <col min="6914" max="6914" width="13.42578125" style="21" customWidth="1"/>
    <col min="6915" max="6916" width="4.7109375" style="21" customWidth="1"/>
    <col min="6917" max="6917" width="5.42578125" style="21" customWidth="1"/>
    <col min="6918" max="6919" width="4.7109375" style="21" customWidth="1"/>
    <col min="6920" max="6920" width="6.140625" style="21" customWidth="1"/>
    <col min="6921" max="6922" width="4.7109375" style="21" customWidth="1"/>
    <col min="6923" max="6923" width="1.5703125" style="21" customWidth="1"/>
    <col min="6924" max="6924" width="4.85546875" style="21" customWidth="1"/>
    <col min="6925" max="6925" width="8.28515625" style="21" customWidth="1"/>
    <col min="6926" max="6926" width="9.7109375" style="21" customWidth="1"/>
    <col min="6927" max="6927" width="2.140625" style="21" bestFit="1" customWidth="1"/>
    <col min="6928" max="6928" width="5.140625" style="21" customWidth="1"/>
    <col min="6929" max="6929" width="3.140625" style="21" customWidth="1"/>
    <col min="6930" max="6930" width="0.42578125" style="21" customWidth="1"/>
    <col min="6931" max="7168" width="11.42578125" style="21" hidden="1"/>
    <col min="7169" max="7169" width="13" style="21" customWidth="1"/>
    <col min="7170" max="7170" width="13.42578125" style="21" customWidth="1"/>
    <col min="7171" max="7172" width="4.7109375" style="21" customWidth="1"/>
    <col min="7173" max="7173" width="5.42578125" style="21" customWidth="1"/>
    <col min="7174" max="7175" width="4.7109375" style="21" customWidth="1"/>
    <col min="7176" max="7176" width="6.140625" style="21" customWidth="1"/>
    <col min="7177" max="7178" width="4.7109375" style="21" customWidth="1"/>
    <col min="7179" max="7179" width="1.5703125" style="21" customWidth="1"/>
    <col min="7180" max="7180" width="4.85546875" style="21" customWidth="1"/>
    <col min="7181" max="7181" width="8.28515625" style="21" customWidth="1"/>
    <col min="7182" max="7182" width="9.7109375" style="21" customWidth="1"/>
    <col min="7183" max="7183" width="2.140625" style="21" bestFit="1" customWidth="1"/>
    <col min="7184" max="7184" width="5.140625" style="21" customWidth="1"/>
    <col min="7185" max="7185" width="3.140625" style="21" customWidth="1"/>
    <col min="7186" max="7186" width="0.42578125" style="21" customWidth="1"/>
    <col min="7187" max="7424" width="11.42578125" style="21" hidden="1"/>
    <col min="7425" max="7425" width="13" style="21" customWidth="1"/>
    <col min="7426" max="7426" width="13.42578125" style="21" customWidth="1"/>
    <col min="7427" max="7428" width="4.7109375" style="21" customWidth="1"/>
    <col min="7429" max="7429" width="5.42578125" style="21" customWidth="1"/>
    <col min="7430" max="7431" width="4.7109375" style="21" customWidth="1"/>
    <col min="7432" max="7432" width="6.140625" style="21" customWidth="1"/>
    <col min="7433" max="7434" width="4.7109375" style="21" customWidth="1"/>
    <col min="7435" max="7435" width="1.5703125" style="21" customWidth="1"/>
    <col min="7436" max="7436" width="4.85546875" style="21" customWidth="1"/>
    <col min="7437" max="7437" width="8.28515625" style="21" customWidth="1"/>
    <col min="7438" max="7438" width="9.7109375" style="21" customWidth="1"/>
    <col min="7439" max="7439" width="2.140625" style="21" bestFit="1" customWidth="1"/>
    <col min="7440" max="7440" width="5.140625" style="21" customWidth="1"/>
    <col min="7441" max="7441" width="3.140625" style="21" customWidth="1"/>
    <col min="7442" max="7442" width="0.42578125" style="21" customWidth="1"/>
    <col min="7443" max="7680" width="11.42578125" style="21" hidden="1"/>
    <col min="7681" max="7681" width="13" style="21" customWidth="1"/>
    <col min="7682" max="7682" width="13.42578125" style="21" customWidth="1"/>
    <col min="7683" max="7684" width="4.7109375" style="21" customWidth="1"/>
    <col min="7685" max="7685" width="5.42578125" style="21" customWidth="1"/>
    <col min="7686" max="7687" width="4.7109375" style="21" customWidth="1"/>
    <col min="7688" max="7688" width="6.140625" style="21" customWidth="1"/>
    <col min="7689" max="7690" width="4.7109375" style="21" customWidth="1"/>
    <col min="7691" max="7691" width="1.5703125" style="21" customWidth="1"/>
    <col min="7692" max="7692" width="4.85546875" style="21" customWidth="1"/>
    <col min="7693" max="7693" width="8.28515625" style="21" customWidth="1"/>
    <col min="7694" max="7694" width="9.7109375" style="21" customWidth="1"/>
    <col min="7695" max="7695" width="2.140625" style="21" bestFit="1" customWidth="1"/>
    <col min="7696" max="7696" width="5.140625" style="21" customWidth="1"/>
    <col min="7697" max="7697" width="3.140625" style="21" customWidth="1"/>
    <col min="7698" max="7698" width="0.42578125" style="21" customWidth="1"/>
    <col min="7699" max="7936" width="11.42578125" style="21" hidden="1"/>
    <col min="7937" max="7937" width="13" style="21" customWidth="1"/>
    <col min="7938" max="7938" width="13.42578125" style="21" customWidth="1"/>
    <col min="7939" max="7940" width="4.7109375" style="21" customWidth="1"/>
    <col min="7941" max="7941" width="5.42578125" style="21" customWidth="1"/>
    <col min="7942" max="7943" width="4.7109375" style="21" customWidth="1"/>
    <col min="7944" max="7944" width="6.140625" style="21" customWidth="1"/>
    <col min="7945" max="7946" width="4.7109375" style="21" customWidth="1"/>
    <col min="7947" max="7947" width="1.5703125" style="21" customWidth="1"/>
    <col min="7948" max="7948" width="4.85546875" style="21" customWidth="1"/>
    <col min="7949" max="7949" width="8.28515625" style="21" customWidth="1"/>
    <col min="7950" max="7950" width="9.7109375" style="21" customWidth="1"/>
    <col min="7951" max="7951" width="2.140625" style="21" bestFit="1" customWidth="1"/>
    <col min="7952" max="7952" width="5.140625" style="21" customWidth="1"/>
    <col min="7953" max="7953" width="3.140625" style="21" customWidth="1"/>
    <col min="7954" max="7954" width="0.42578125" style="21" customWidth="1"/>
    <col min="7955" max="8192" width="11.42578125" style="21" hidden="1"/>
    <col min="8193" max="8193" width="13" style="21" customWidth="1"/>
    <col min="8194" max="8194" width="13.42578125" style="21" customWidth="1"/>
    <col min="8195" max="8196" width="4.7109375" style="21" customWidth="1"/>
    <col min="8197" max="8197" width="5.42578125" style="21" customWidth="1"/>
    <col min="8198" max="8199" width="4.7109375" style="21" customWidth="1"/>
    <col min="8200" max="8200" width="6.140625" style="21" customWidth="1"/>
    <col min="8201" max="8202" width="4.7109375" style="21" customWidth="1"/>
    <col min="8203" max="8203" width="1.5703125" style="21" customWidth="1"/>
    <col min="8204" max="8204" width="4.85546875" style="21" customWidth="1"/>
    <col min="8205" max="8205" width="8.28515625" style="21" customWidth="1"/>
    <col min="8206" max="8206" width="9.7109375" style="21" customWidth="1"/>
    <col min="8207" max="8207" width="2.140625" style="21" bestFit="1" customWidth="1"/>
    <col min="8208" max="8208" width="5.140625" style="21" customWidth="1"/>
    <col min="8209" max="8209" width="3.140625" style="21" customWidth="1"/>
    <col min="8210" max="8210" width="0.42578125" style="21" customWidth="1"/>
    <col min="8211" max="8448" width="11.42578125" style="21" hidden="1"/>
    <col min="8449" max="8449" width="13" style="21" customWidth="1"/>
    <col min="8450" max="8450" width="13.42578125" style="21" customWidth="1"/>
    <col min="8451" max="8452" width="4.7109375" style="21" customWidth="1"/>
    <col min="8453" max="8453" width="5.42578125" style="21" customWidth="1"/>
    <col min="8454" max="8455" width="4.7109375" style="21" customWidth="1"/>
    <col min="8456" max="8456" width="6.140625" style="21" customWidth="1"/>
    <col min="8457" max="8458" width="4.7109375" style="21" customWidth="1"/>
    <col min="8459" max="8459" width="1.5703125" style="21" customWidth="1"/>
    <col min="8460" max="8460" width="4.85546875" style="21" customWidth="1"/>
    <col min="8461" max="8461" width="8.28515625" style="21" customWidth="1"/>
    <col min="8462" max="8462" width="9.7109375" style="21" customWidth="1"/>
    <col min="8463" max="8463" width="2.140625" style="21" bestFit="1" customWidth="1"/>
    <col min="8464" max="8464" width="5.140625" style="21" customWidth="1"/>
    <col min="8465" max="8465" width="3.140625" style="21" customWidth="1"/>
    <col min="8466" max="8466" width="0.42578125" style="21" customWidth="1"/>
    <col min="8467" max="8704" width="11.42578125" style="21" hidden="1"/>
    <col min="8705" max="8705" width="13" style="21" customWidth="1"/>
    <col min="8706" max="8706" width="13.42578125" style="21" customWidth="1"/>
    <col min="8707" max="8708" width="4.7109375" style="21" customWidth="1"/>
    <col min="8709" max="8709" width="5.42578125" style="21" customWidth="1"/>
    <col min="8710" max="8711" width="4.7109375" style="21" customWidth="1"/>
    <col min="8712" max="8712" width="6.140625" style="21" customWidth="1"/>
    <col min="8713" max="8714" width="4.7109375" style="21" customWidth="1"/>
    <col min="8715" max="8715" width="1.5703125" style="21" customWidth="1"/>
    <col min="8716" max="8716" width="4.85546875" style="21" customWidth="1"/>
    <col min="8717" max="8717" width="8.28515625" style="21" customWidth="1"/>
    <col min="8718" max="8718" width="9.7109375" style="21" customWidth="1"/>
    <col min="8719" max="8719" width="2.140625" style="21" bestFit="1" customWidth="1"/>
    <col min="8720" max="8720" width="5.140625" style="21" customWidth="1"/>
    <col min="8721" max="8721" width="3.140625" style="21" customWidth="1"/>
    <col min="8722" max="8722" width="0.42578125" style="21" customWidth="1"/>
    <col min="8723" max="8960" width="11.42578125" style="21" hidden="1"/>
    <col min="8961" max="8961" width="13" style="21" customWidth="1"/>
    <col min="8962" max="8962" width="13.42578125" style="21" customWidth="1"/>
    <col min="8963" max="8964" width="4.7109375" style="21" customWidth="1"/>
    <col min="8965" max="8965" width="5.42578125" style="21" customWidth="1"/>
    <col min="8966" max="8967" width="4.7109375" style="21" customWidth="1"/>
    <col min="8968" max="8968" width="6.140625" style="21" customWidth="1"/>
    <col min="8969" max="8970" width="4.7109375" style="21" customWidth="1"/>
    <col min="8971" max="8971" width="1.5703125" style="21" customWidth="1"/>
    <col min="8972" max="8972" width="4.85546875" style="21" customWidth="1"/>
    <col min="8973" max="8973" width="8.28515625" style="21" customWidth="1"/>
    <col min="8974" max="8974" width="9.7109375" style="21" customWidth="1"/>
    <col min="8975" max="8975" width="2.140625" style="21" bestFit="1" customWidth="1"/>
    <col min="8976" max="8976" width="5.140625" style="21" customWidth="1"/>
    <col min="8977" max="8977" width="3.140625" style="21" customWidth="1"/>
    <col min="8978" max="8978" width="0.42578125" style="21" customWidth="1"/>
    <col min="8979" max="9216" width="11.42578125" style="21" hidden="1"/>
    <col min="9217" max="9217" width="13" style="21" customWidth="1"/>
    <col min="9218" max="9218" width="13.42578125" style="21" customWidth="1"/>
    <col min="9219" max="9220" width="4.7109375" style="21" customWidth="1"/>
    <col min="9221" max="9221" width="5.42578125" style="21" customWidth="1"/>
    <col min="9222" max="9223" width="4.7109375" style="21" customWidth="1"/>
    <col min="9224" max="9224" width="6.140625" style="21" customWidth="1"/>
    <col min="9225" max="9226" width="4.7109375" style="21" customWidth="1"/>
    <col min="9227" max="9227" width="1.5703125" style="21" customWidth="1"/>
    <col min="9228" max="9228" width="4.85546875" style="21" customWidth="1"/>
    <col min="9229" max="9229" width="8.28515625" style="21" customWidth="1"/>
    <col min="9230" max="9230" width="9.7109375" style="21" customWidth="1"/>
    <col min="9231" max="9231" width="2.140625" style="21" bestFit="1" customWidth="1"/>
    <col min="9232" max="9232" width="5.140625" style="21" customWidth="1"/>
    <col min="9233" max="9233" width="3.140625" style="21" customWidth="1"/>
    <col min="9234" max="9234" width="0.42578125" style="21" customWidth="1"/>
    <col min="9235" max="9472" width="11.42578125" style="21" hidden="1"/>
    <col min="9473" max="9473" width="13" style="21" customWidth="1"/>
    <col min="9474" max="9474" width="13.42578125" style="21" customWidth="1"/>
    <col min="9475" max="9476" width="4.7109375" style="21" customWidth="1"/>
    <col min="9477" max="9477" width="5.42578125" style="21" customWidth="1"/>
    <col min="9478" max="9479" width="4.7109375" style="21" customWidth="1"/>
    <col min="9480" max="9480" width="6.140625" style="21" customWidth="1"/>
    <col min="9481" max="9482" width="4.7109375" style="21" customWidth="1"/>
    <col min="9483" max="9483" width="1.5703125" style="21" customWidth="1"/>
    <col min="9484" max="9484" width="4.85546875" style="21" customWidth="1"/>
    <col min="9485" max="9485" width="8.28515625" style="21" customWidth="1"/>
    <col min="9486" max="9486" width="9.7109375" style="21" customWidth="1"/>
    <col min="9487" max="9487" width="2.140625" style="21" bestFit="1" customWidth="1"/>
    <col min="9488" max="9488" width="5.140625" style="21" customWidth="1"/>
    <col min="9489" max="9489" width="3.140625" style="21" customWidth="1"/>
    <col min="9490" max="9490" width="0.42578125" style="21" customWidth="1"/>
    <col min="9491" max="9728" width="11.42578125" style="21" hidden="1"/>
    <col min="9729" max="9729" width="13" style="21" customWidth="1"/>
    <col min="9730" max="9730" width="13.42578125" style="21" customWidth="1"/>
    <col min="9731" max="9732" width="4.7109375" style="21" customWidth="1"/>
    <col min="9733" max="9733" width="5.42578125" style="21" customWidth="1"/>
    <col min="9734" max="9735" width="4.7109375" style="21" customWidth="1"/>
    <col min="9736" max="9736" width="6.140625" style="21" customWidth="1"/>
    <col min="9737" max="9738" width="4.7109375" style="21" customWidth="1"/>
    <col min="9739" max="9739" width="1.5703125" style="21" customWidth="1"/>
    <col min="9740" max="9740" width="4.85546875" style="21" customWidth="1"/>
    <col min="9741" max="9741" width="8.28515625" style="21" customWidth="1"/>
    <col min="9742" max="9742" width="9.7109375" style="21" customWidth="1"/>
    <col min="9743" max="9743" width="2.140625" style="21" bestFit="1" customWidth="1"/>
    <col min="9744" max="9744" width="5.140625" style="21" customWidth="1"/>
    <col min="9745" max="9745" width="3.140625" style="21" customWidth="1"/>
    <col min="9746" max="9746" width="0.42578125" style="21" customWidth="1"/>
    <col min="9747" max="9984" width="11.42578125" style="21" hidden="1"/>
    <col min="9985" max="9985" width="13" style="21" customWidth="1"/>
    <col min="9986" max="9986" width="13.42578125" style="21" customWidth="1"/>
    <col min="9987" max="9988" width="4.7109375" style="21" customWidth="1"/>
    <col min="9989" max="9989" width="5.42578125" style="21" customWidth="1"/>
    <col min="9990" max="9991" width="4.7109375" style="21" customWidth="1"/>
    <col min="9992" max="9992" width="6.140625" style="21" customWidth="1"/>
    <col min="9993" max="9994" width="4.7109375" style="21" customWidth="1"/>
    <col min="9995" max="9995" width="1.5703125" style="21" customWidth="1"/>
    <col min="9996" max="9996" width="4.85546875" style="21" customWidth="1"/>
    <col min="9997" max="9997" width="8.28515625" style="21" customWidth="1"/>
    <col min="9998" max="9998" width="9.7109375" style="21" customWidth="1"/>
    <col min="9999" max="9999" width="2.140625" style="21" bestFit="1" customWidth="1"/>
    <col min="10000" max="10000" width="5.140625" style="21" customWidth="1"/>
    <col min="10001" max="10001" width="3.140625" style="21" customWidth="1"/>
    <col min="10002" max="10002" width="0.42578125" style="21" customWidth="1"/>
    <col min="10003" max="10240" width="11.42578125" style="21" hidden="1"/>
    <col min="10241" max="10241" width="13" style="21" customWidth="1"/>
    <col min="10242" max="10242" width="13.42578125" style="21" customWidth="1"/>
    <col min="10243" max="10244" width="4.7109375" style="21" customWidth="1"/>
    <col min="10245" max="10245" width="5.42578125" style="21" customWidth="1"/>
    <col min="10246" max="10247" width="4.7109375" style="21" customWidth="1"/>
    <col min="10248" max="10248" width="6.140625" style="21" customWidth="1"/>
    <col min="10249" max="10250" width="4.7109375" style="21" customWidth="1"/>
    <col min="10251" max="10251" width="1.5703125" style="21" customWidth="1"/>
    <col min="10252" max="10252" width="4.85546875" style="21" customWidth="1"/>
    <col min="10253" max="10253" width="8.28515625" style="21" customWidth="1"/>
    <col min="10254" max="10254" width="9.7109375" style="21" customWidth="1"/>
    <col min="10255" max="10255" width="2.140625" style="21" bestFit="1" customWidth="1"/>
    <col min="10256" max="10256" width="5.140625" style="21" customWidth="1"/>
    <col min="10257" max="10257" width="3.140625" style="21" customWidth="1"/>
    <col min="10258" max="10258" width="0.42578125" style="21" customWidth="1"/>
    <col min="10259" max="10496" width="11.42578125" style="21" hidden="1"/>
    <col min="10497" max="10497" width="13" style="21" customWidth="1"/>
    <col min="10498" max="10498" width="13.42578125" style="21" customWidth="1"/>
    <col min="10499" max="10500" width="4.7109375" style="21" customWidth="1"/>
    <col min="10501" max="10501" width="5.42578125" style="21" customWidth="1"/>
    <col min="10502" max="10503" width="4.7109375" style="21" customWidth="1"/>
    <col min="10504" max="10504" width="6.140625" style="21" customWidth="1"/>
    <col min="10505" max="10506" width="4.7109375" style="21" customWidth="1"/>
    <col min="10507" max="10507" width="1.5703125" style="21" customWidth="1"/>
    <col min="10508" max="10508" width="4.85546875" style="21" customWidth="1"/>
    <col min="10509" max="10509" width="8.28515625" style="21" customWidth="1"/>
    <col min="10510" max="10510" width="9.7109375" style="21" customWidth="1"/>
    <col min="10511" max="10511" width="2.140625" style="21" bestFit="1" customWidth="1"/>
    <col min="10512" max="10512" width="5.140625" style="21" customWidth="1"/>
    <col min="10513" max="10513" width="3.140625" style="21" customWidth="1"/>
    <col min="10514" max="10514" width="0.42578125" style="21" customWidth="1"/>
    <col min="10515" max="10752" width="11.42578125" style="21" hidden="1"/>
    <col min="10753" max="10753" width="13" style="21" customWidth="1"/>
    <col min="10754" max="10754" width="13.42578125" style="21" customWidth="1"/>
    <col min="10755" max="10756" width="4.7109375" style="21" customWidth="1"/>
    <col min="10757" max="10757" width="5.42578125" style="21" customWidth="1"/>
    <col min="10758" max="10759" width="4.7109375" style="21" customWidth="1"/>
    <col min="10760" max="10760" width="6.140625" style="21" customWidth="1"/>
    <col min="10761" max="10762" width="4.7109375" style="21" customWidth="1"/>
    <col min="10763" max="10763" width="1.5703125" style="21" customWidth="1"/>
    <col min="10764" max="10764" width="4.85546875" style="21" customWidth="1"/>
    <col min="10765" max="10765" width="8.28515625" style="21" customWidth="1"/>
    <col min="10766" max="10766" width="9.7109375" style="21" customWidth="1"/>
    <col min="10767" max="10767" width="2.140625" style="21" bestFit="1" customWidth="1"/>
    <col min="10768" max="10768" width="5.140625" style="21" customWidth="1"/>
    <col min="10769" max="10769" width="3.140625" style="21" customWidth="1"/>
    <col min="10770" max="10770" width="0.42578125" style="21" customWidth="1"/>
    <col min="10771" max="11008" width="11.42578125" style="21" hidden="1"/>
    <col min="11009" max="11009" width="13" style="21" customWidth="1"/>
    <col min="11010" max="11010" width="13.42578125" style="21" customWidth="1"/>
    <col min="11011" max="11012" width="4.7109375" style="21" customWidth="1"/>
    <col min="11013" max="11013" width="5.42578125" style="21" customWidth="1"/>
    <col min="11014" max="11015" width="4.7109375" style="21" customWidth="1"/>
    <col min="11016" max="11016" width="6.140625" style="21" customWidth="1"/>
    <col min="11017" max="11018" width="4.7109375" style="21" customWidth="1"/>
    <col min="11019" max="11019" width="1.5703125" style="21" customWidth="1"/>
    <col min="11020" max="11020" width="4.85546875" style="21" customWidth="1"/>
    <col min="11021" max="11021" width="8.28515625" style="21" customWidth="1"/>
    <col min="11022" max="11022" width="9.7109375" style="21" customWidth="1"/>
    <col min="11023" max="11023" width="2.140625" style="21" bestFit="1" customWidth="1"/>
    <col min="11024" max="11024" width="5.140625" style="21" customWidth="1"/>
    <col min="11025" max="11025" width="3.140625" style="21" customWidth="1"/>
    <col min="11026" max="11026" width="0.42578125" style="21" customWidth="1"/>
    <col min="11027" max="11264" width="11.42578125" style="21" hidden="1"/>
    <col min="11265" max="11265" width="13" style="21" customWidth="1"/>
    <col min="11266" max="11266" width="13.42578125" style="21" customWidth="1"/>
    <col min="11267" max="11268" width="4.7109375" style="21" customWidth="1"/>
    <col min="11269" max="11269" width="5.42578125" style="21" customWidth="1"/>
    <col min="11270" max="11271" width="4.7109375" style="21" customWidth="1"/>
    <col min="11272" max="11272" width="6.140625" style="21" customWidth="1"/>
    <col min="11273" max="11274" width="4.7109375" style="21" customWidth="1"/>
    <col min="11275" max="11275" width="1.5703125" style="21" customWidth="1"/>
    <col min="11276" max="11276" width="4.85546875" style="21" customWidth="1"/>
    <col min="11277" max="11277" width="8.28515625" style="21" customWidth="1"/>
    <col min="11278" max="11278" width="9.7109375" style="21" customWidth="1"/>
    <col min="11279" max="11279" width="2.140625" style="21" bestFit="1" customWidth="1"/>
    <col min="11280" max="11280" width="5.140625" style="21" customWidth="1"/>
    <col min="11281" max="11281" width="3.140625" style="21" customWidth="1"/>
    <col min="11282" max="11282" width="0.42578125" style="21" customWidth="1"/>
    <col min="11283" max="11520" width="11.42578125" style="21" hidden="1"/>
    <col min="11521" max="11521" width="13" style="21" customWidth="1"/>
    <col min="11522" max="11522" width="13.42578125" style="21" customWidth="1"/>
    <col min="11523" max="11524" width="4.7109375" style="21" customWidth="1"/>
    <col min="11525" max="11525" width="5.42578125" style="21" customWidth="1"/>
    <col min="11526" max="11527" width="4.7109375" style="21" customWidth="1"/>
    <col min="11528" max="11528" width="6.140625" style="21" customWidth="1"/>
    <col min="11529" max="11530" width="4.7109375" style="21" customWidth="1"/>
    <col min="11531" max="11531" width="1.5703125" style="21" customWidth="1"/>
    <col min="11532" max="11532" width="4.85546875" style="21" customWidth="1"/>
    <col min="11533" max="11533" width="8.28515625" style="21" customWidth="1"/>
    <col min="11534" max="11534" width="9.7109375" style="21" customWidth="1"/>
    <col min="11535" max="11535" width="2.140625" style="21" bestFit="1" customWidth="1"/>
    <col min="11536" max="11536" width="5.140625" style="21" customWidth="1"/>
    <col min="11537" max="11537" width="3.140625" style="21" customWidth="1"/>
    <col min="11538" max="11538" width="0.42578125" style="21" customWidth="1"/>
    <col min="11539" max="11776" width="11.42578125" style="21" hidden="1"/>
    <col min="11777" max="11777" width="13" style="21" customWidth="1"/>
    <col min="11778" max="11778" width="13.42578125" style="21" customWidth="1"/>
    <col min="11779" max="11780" width="4.7109375" style="21" customWidth="1"/>
    <col min="11781" max="11781" width="5.42578125" style="21" customWidth="1"/>
    <col min="11782" max="11783" width="4.7109375" style="21" customWidth="1"/>
    <col min="11784" max="11784" width="6.140625" style="21" customWidth="1"/>
    <col min="11785" max="11786" width="4.7109375" style="21" customWidth="1"/>
    <col min="11787" max="11787" width="1.5703125" style="21" customWidth="1"/>
    <col min="11788" max="11788" width="4.85546875" style="21" customWidth="1"/>
    <col min="11789" max="11789" width="8.28515625" style="21" customWidth="1"/>
    <col min="11790" max="11790" width="9.7109375" style="21" customWidth="1"/>
    <col min="11791" max="11791" width="2.140625" style="21" bestFit="1" customWidth="1"/>
    <col min="11792" max="11792" width="5.140625" style="21" customWidth="1"/>
    <col min="11793" max="11793" width="3.140625" style="21" customWidth="1"/>
    <col min="11794" max="11794" width="0.42578125" style="21" customWidth="1"/>
    <col min="11795" max="12032" width="11.42578125" style="21" hidden="1"/>
    <col min="12033" max="12033" width="13" style="21" customWidth="1"/>
    <col min="12034" max="12034" width="13.42578125" style="21" customWidth="1"/>
    <col min="12035" max="12036" width="4.7109375" style="21" customWidth="1"/>
    <col min="12037" max="12037" width="5.42578125" style="21" customWidth="1"/>
    <col min="12038" max="12039" width="4.7109375" style="21" customWidth="1"/>
    <col min="12040" max="12040" width="6.140625" style="21" customWidth="1"/>
    <col min="12041" max="12042" width="4.7109375" style="21" customWidth="1"/>
    <col min="12043" max="12043" width="1.5703125" style="21" customWidth="1"/>
    <col min="12044" max="12044" width="4.85546875" style="21" customWidth="1"/>
    <col min="12045" max="12045" width="8.28515625" style="21" customWidth="1"/>
    <col min="12046" max="12046" width="9.7109375" style="21" customWidth="1"/>
    <col min="12047" max="12047" width="2.140625" style="21" bestFit="1" customWidth="1"/>
    <col min="12048" max="12048" width="5.140625" style="21" customWidth="1"/>
    <col min="12049" max="12049" width="3.140625" style="21" customWidth="1"/>
    <col min="12050" max="12050" width="0.42578125" style="21" customWidth="1"/>
    <col min="12051" max="12288" width="11.42578125" style="21" hidden="1"/>
    <col min="12289" max="12289" width="13" style="21" customWidth="1"/>
    <col min="12290" max="12290" width="13.42578125" style="21" customWidth="1"/>
    <col min="12291" max="12292" width="4.7109375" style="21" customWidth="1"/>
    <col min="12293" max="12293" width="5.42578125" style="21" customWidth="1"/>
    <col min="12294" max="12295" width="4.7109375" style="21" customWidth="1"/>
    <col min="12296" max="12296" width="6.140625" style="21" customWidth="1"/>
    <col min="12297" max="12298" width="4.7109375" style="21" customWidth="1"/>
    <col min="12299" max="12299" width="1.5703125" style="21" customWidth="1"/>
    <col min="12300" max="12300" width="4.85546875" style="21" customWidth="1"/>
    <col min="12301" max="12301" width="8.28515625" style="21" customWidth="1"/>
    <col min="12302" max="12302" width="9.7109375" style="21" customWidth="1"/>
    <col min="12303" max="12303" width="2.140625" style="21" bestFit="1" customWidth="1"/>
    <col min="12304" max="12304" width="5.140625" style="21" customWidth="1"/>
    <col min="12305" max="12305" width="3.140625" style="21" customWidth="1"/>
    <col min="12306" max="12306" width="0.42578125" style="21" customWidth="1"/>
    <col min="12307" max="12544" width="11.42578125" style="21" hidden="1"/>
    <col min="12545" max="12545" width="13" style="21" customWidth="1"/>
    <col min="12546" max="12546" width="13.42578125" style="21" customWidth="1"/>
    <col min="12547" max="12548" width="4.7109375" style="21" customWidth="1"/>
    <col min="12549" max="12549" width="5.42578125" style="21" customWidth="1"/>
    <col min="12550" max="12551" width="4.7109375" style="21" customWidth="1"/>
    <col min="12552" max="12552" width="6.140625" style="21" customWidth="1"/>
    <col min="12553" max="12554" width="4.7109375" style="21" customWidth="1"/>
    <col min="12555" max="12555" width="1.5703125" style="21" customWidth="1"/>
    <col min="12556" max="12556" width="4.85546875" style="21" customWidth="1"/>
    <col min="12557" max="12557" width="8.28515625" style="21" customWidth="1"/>
    <col min="12558" max="12558" width="9.7109375" style="21" customWidth="1"/>
    <col min="12559" max="12559" width="2.140625" style="21" bestFit="1" customWidth="1"/>
    <col min="12560" max="12560" width="5.140625" style="21" customWidth="1"/>
    <col min="12561" max="12561" width="3.140625" style="21" customWidth="1"/>
    <col min="12562" max="12562" width="0.42578125" style="21" customWidth="1"/>
    <col min="12563" max="12800" width="11.42578125" style="21" hidden="1"/>
    <col min="12801" max="12801" width="13" style="21" customWidth="1"/>
    <col min="12802" max="12802" width="13.42578125" style="21" customWidth="1"/>
    <col min="12803" max="12804" width="4.7109375" style="21" customWidth="1"/>
    <col min="12805" max="12805" width="5.42578125" style="21" customWidth="1"/>
    <col min="12806" max="12807" width="4.7109375" style="21" customWidth="1"/>
    <col min="12808" max="12808" width="6.140625" style="21" customWidth="1"/>
    <col min="12809" max="12810" width="4.7109375" style="21" customWidth="1"/>
    <col min="12811" max="12811" width="1.5703125" style="21" customWidth="1"/>
    <col min="12812" max="12812" width="4.85546875" style="21" customWidth="1"/>
    <col min="12813" max="12813" width="8.28515625" style="21" customWidth="1"/>
    <col min="12814" max="12814" width="9.7109375" style="21" customWidth="1"/>
    <col min="12815" max="12815" width="2.140625" style="21" bestFit="1" customWidth="1"/>
    <col min="12816" max="12816" width="5.140625" style="21" customWidth="1"/>
    <col min="12817" max="12817" width="3.140625" style="21" customWidth="1"/>
    <col min="12818" max="12818" width="0.42578125" style="21" customWidth="1"/>
    <col min="12819" max="13056" width="11.42578125" style="21" hidden="1"/>
    <col min="13057" max="13057" width="13" style="21" customWidth="1"/>
    <col min="13058" max="13058" width="13.42578125" style="21" customWidth="1"/>
    <col min="13059" max="13060" width="4.7109375" style="21" customWidth="1"/>
    <col min="13061" max="13061" width="5.42578125" style="21" customWidth="1"/>
    <col min="13062" max="13063" width="4.7109375" style="21" customWidth="1"/>
    <col min="13064" max="13064" width="6.140625" style="21" customWidth="1"/>
    <col min="13065" max="13066" width="4.7109375" style="21" customWidth="1"/>
    <col min="13067" max="13067" width="1.5703125" style="21" customWidth="1"/>
    <col min="13068" max="13068" width="4.85546875" style="21" customWidth="1"/>
    <col min="13069" max="13069" width="8.28515625" style="21" customWidth="1"/>
    <col min="13070" max="13070" width="9.7109375" style="21" customWidth="1"/>
    <col min="13071" max="13071" width="2.140625" style="21" bestFit="1" customWidth="1"/>
    <col min="13072" max="13072" width="5.140625" style="21" customWidth="1"/>
    <col min="13073" max="13073" width="3.140625" style="21" customWidth="1"/>
    <col min="13074" max="13074" width="0.42578125" style="21" customWidth="1"/>
    <col min="13075" max="13312" width="11.42578125" style="21" hidden="1"/>
    <col min="13313" max="13313" width="13" style="21" customWidth="1"/>
    <col min="13314" max="13314" width="13.42578125" style="21" customWidth="1"/>
    <col min="13315" max="13316" width="4.7109375" style="21" customWidth="1"/>
    <col min="13317" max="13317" width="5.42578125" style="21" customWidth="1"/>
    <col min="13318" max="13319" width="4.7109375" style="21" customWidth="1"/>
    <col min="13320" max="13320" width="6.140625" style="21" customWidth="1"/>
    <col min="13321" max="13322" width="4.7109375" style="21" customWidth="1"/>
    <col min="13323" max="13323" width="1.5703125" style="21" customWidth="1"/>
    <col min="13324" max="13324" width="4.85546875" style="21" customWidth="1"/>
    <col min="13325" max="13325" width="8.28515625" style="21" customWidth="1"/>
    <col min="13326" max="13326" width="9.7109375" style="21" customWidth="1"/>
    <col min="13327" max="13327" width="2.140625" style="21" bestFit="1" customWidth="1"/>
    <col min="13328" max="13328" width="5.140625" style="21" customWidth="1"/>
    <col min="13329" max="13329" width="3.140625" style="21" customWidth="1"/>
    <col min="13330" max="13330" width="0.42578125" style="21" customWidth="1"/>
    <col min="13331" max="13568" width="11.42578125" style="21" hidden="1"/>
    <col min="13569" max="13569" width="13" style="21" customWidth="1"/>
    <col min="13570" max="13570" width="13.42578125" style="21" customWidth="1"/>
    <col min="13571" max="13572" width="4.7109375" style="21" customWidth="1"/>
    <col min="13573" max="13573" width="5.42578125" style="21" customWidth="1"/>
    <col min="13574" max="13575" width="4.7109375" style="21" customWidth="1"/>
    <col min="13576" max="13576" width="6.140625" style="21" customWidth="1"/>
    <col min="13577" max="13578" width="4.7109375" style="21" customWidth="1"/>
    <col min="13579" max="13579" width="1.5703125" style="21" customWidth="1"/>
    <col min="13580" max="13580" width="4.85546875" style="21" customWidth="1"/>
    <col min="13581" max="13581" width="8.28515625" style="21" customWidth="1"/>
    <col min="13582" max="13582" width="9.7109375" style="21" customWidth="1"/>
    <col min="13583" max="13583" width="2.140625" style="21" bestFit="1" customWidth="1"/>
    <col min="13584" max="13584" width="5.140625" style="21" customWidth="1"/>
    <col min="13585" max="13585" width="3.140625" style="21" customWidth="1"/>
    <col min="13586" max="13586" width="0.42578125" style="21" customWidth="1"/>
    <col min="13587" max="13824" width="11.42578125" style="21" hidden="1"/>
    <col min="13825" max="13825" width="13" style="21" customWidth="1"/>
    <col min="13826" max="13826" width="13.42578125" style="21" customWidth="1"/>
    <col min="13827" max="13828" width="4.7109375" style="21" customWidth="1"/>
    <col min="13829" max="13829" width="5.42578125" style="21" customWidth="1"/>
    <col min="13830" max="13831" width="4.7109375" style="21" customWidth="1"/>
    <col min="13832" max="13832" width="6.140625" style="21" customWidth="1"/>
    <col min="13833" max="13834" width="4.7109375" style="21" customWidth="1"/>
    <col min="13835" max="13835" width="1.5703125" style="21" customWidth="1"/>
    <col min="13836" max="13836" width="4.85546875" style="21" customWidth="1"/>
    <col min="13837" max="13837" width="8.28515625" style="21" customWidth="1"/>
    <col min="13838" max="13838" width="9.7109375" style="21" customWidth="1"/>
    <col min="13839" max="13839" width="2.140625" style="21" bestFit="1" customWidth="1"/>
    <col min="13840" max="13840" width="5.140625" style="21" customWidth="1"/>
    <col min="13841" max="13841" width="3.140625" style="21" customWidth="1"/>
    <col min="13842" max="13842" width="0.42578125" style="21" customWidth="1"/>
    <col min="13843" max="14080" width="11.42578125" style="21" hidden="1"/>
    <col min="14081" max="14081" width="13" style="21" customWidth="1"/>
    <col min="14082" max="14082" width="13.42578125" style="21" customWidth="1"/>
    <col min="14083" max="14084" width="4.7109375" style="21" customWidth="1"/>
    <col min="14085" max="14085" width="5.42578125" style="21" customWidth="1"/>
    <col min="14086" max="14087" width="4.7109375" style="21" customWidth="1"/>
    <col min="14088" max="14088" width="6.140625" style="21" customWidth="1"/>
    <col min="14089" max="14090" width="4.7109375" style="21" customWidth="1"/>
    <col min="14091" max="14091" width="1.5703125" style="21" customWidth="1"/>
    <col min="14092" max="14092" width="4.85546875" style="21" customWidth="1"/>
    <col min="14093" max="14093" width="8.28515625" style="21" customWidth="1"/>
    <col min="14094" max="14094" width="9.7109375" style="21" customWidth="1"/>
    <col min="14095" max="14095" width="2.140625" style="21" bestFit="1" customWidth="1"/>
    <col min="14096" max="14096" width="5.140625" style="21" customWidth="1"/>
    <col min="14097" max="14097" width="3.140625" style="21" customWidth="1"/>
    <col min="14098" max="14098" width="0.42578125" style="21" customWidth="1"/>
    <col min="14099" max="14336" width="11.42578125" style="21" hidden="1"/>
    <col min="14337" max="14337" width="13" style="21" customWidth="1"/>
    <col min="14338" max="14338" width="13.42578125" style="21" customWidth="1"/>
    <col min="14339" max="14340" width="4.7109375" style="21" customWidth="1"/>
    <col min="14341" max="14341" width="5.42578125" style="21" customWidth="1"/>
    <col min="14342" max="14343" width="4.7109375" style="21" customWidth="1"/>
    <col min="14344" max="14344" width="6.140625" style="21" customWidth="1"/>
    <col min="14345" max="14346" width="4.7109375" style="21" customWidth="1"/>
    <col min="14347" max="14347" width="1.5703125" style="21" customWidth="1"/>
    <col min="14348" max="14348" width="4.85546875" style="21" customWidth="1"/>
    <col min="14349" max="14349" width="8.28515625" style="21" customWidth="1"/>
    <col min="14350" max="14350" width="9.7109375" style="21" customWidth="1"/>
    <col min="14351" max="14351" width="2.140625" style="21" bestFit="1" customWidth="1"/>
    <col min="14352" max="14352" width="5.140625" style="21" customWidth="1"/>
    <col min="14353" max="14353" width="3.140625" style="21" customWidth="1"/>
    <col min="14354" max="14354" width="0.42578125" style="21" customWidth="1"/>
    <col min="14355" max="14592" width="11.42578125" style="21" hidden="1"/>
    <col min="14593" max="14593" width="13" style="21" customWidth="1"/>
    <col min="14594" max="14594" width="13.42578125" style="21" customWidth="1"/>
    <col min="14595" max="14596" width="4.7109375" style="21" customWidth="1"/>
    <col min="14597" max="14597" width="5.42578125" style="21" customWidth="1"/>
    <col min="14598" max="14599" width="4.7109375" style="21" customWidth="1"/>
    <col min="14600" max="14600" width="6.140625" style="21" customWidth="1"/>
    <col min="14601" max="14602" width="4.7109375" style="21" customWidth="1"/>
    <col min="14603" max="14603" width="1.5703125" style="21" customWidth="1"/>
    <col min="14604" max="14604" width="4.85546875" style="21" customWidth="1"/>
    <col min="14605" max="14605" width="8.28515625" style="21" customWidth="1"/>
    <col min="14606" max="14606" width="9.7109375" style="21" customWidth="1"/>
    <col min="14607" max="14607" width="2.140625" style="21" bestFit="1" customWidth="1"/>
    <col min="14608" max="14608" width="5.140625" style="21" customWidth="1"/>
    <col min="14609" max="14609" width="3.140625" style="21" customWidth="1"/>
    <col min="14610" max="14610" width="0.42578125" style="21" customWidth="1"/>
    <col min="14611" max="14848" width="11.42578125" style="21" hidden="1"/>
    <col min="14849" max="14849" width="13" style="21" customWidth="1"/>
    <col min="14850" max="14850" width="13.42578125" style="21" customWidth="1"/>
    <col min="14851" max="14852" width="4.7109375" style="21" customWidth="1"/>
    <col min="14853" max="14853" width="5.42578125" style="21" customWidth="1"/>
    <col min="14854" max="14855" width="4.7109375" style="21" customWidth="1"/>
    <col min="14856" max="14856" width="6.140625" style="21" customWidth="1"/>
    <col min="14857" max="14858" width="4.7109375" style="21" customWidth="1"/>
    <col min="14859" max="14859" width="1.5703125" style="21" customWidth="1"/>
    <col min="14860" max="14860" width="4.85546875" style="21" customWidth="1"/>
    <col min="14861" max="14861" width="8.28515625" style="21" customWidth="1"/>
    <col min="14862" max="14862" width="9.7109375" style="21" customWidth="1"/>
    <col min="14863" max="14863" width="2.140625" style="21" bestFit="1" customWidth="1"/>
    <col min="14864" max="14864" width="5.140625" style="21" customWidth="1"/>
    <col min="14865" max="14865" width="3.140625" style="21" customWidth="1"/>
    <col min="14866" max="14866" width="0.42578125" style="21" customWidth="1"/>
    <col min="14867" max="15104" width="11.42578125" style="21" hidden="1"/>
    <col min="15105" max="15105" width="13" style="21" customWidth="1"/>
    <col min="15106" max="15106" width="13.42578125" style="21" customWidth="1"/>
    <col min="15107" max="15108" width="4.7109375" style="21" customWidth="1"/>
    <col min="15109" max="15109" width="5.42578125" style="21" customWidth="1"/>
    <col min="15110" max="15111" width="4.7109375" style="21" customWidth="1"/>
    <col min="15112" max="15112" width="6.140625" style="21" customWidth="1"/>
    <col min="15113" max="15114" width="4.7109375" style="21" customWidth="1"/>
    <col min="15115" max="15115" width="1.5703125" style="21" customWidth="1"/>
    <col min="15116" max="15116" width="4.85546875" style="21" customWidth="1"/>
    <col min="15117" max="15117" width="8.28515625" style="21" customWidth="1"/>
    <col min="15118" max="15118" width="9.7109375" style="21" customWidth="1"/>
    <col min="15119" max="15119" width="2.140625" style="21" bestFit="1" customWidth="1"/>
    <col min="15120" max="15120" width="5.140625" style="21" customWidth="1"/>
    <col min="15121" max="15121" width="3.140625" style="21" customWidth="1"/>
    <col min="15122" max="15122" width="0.42578125" style="21" customWidth="1"/>
    <col min="15123" max="15360" width="11.42578125" style="21" hidden="1"/>
    <col min="15361" max="15361" width="13" style="21" customWidth="1"/>
    <col min="15362" max="15362" width="13.42578125" style="21" customWidth="1"/>
    <col min="15363" max="15364" width="4.7109375" style="21" customWidth="1"/>
    <col min="15365" max="15365" width="5.42578125" style="21" customWidth="1"/>
    <col min="15366" max="15367" width="4.7109375" style="21" customWidth="1"/>
    <col min="15368" max="15368" width="6.140625" style="21" customWidth="1"/>
    <col min="15369" max="15370" width="4.7109375" style="21" customWidth="1"/>
    <col min="15371" max="15371" width="1.5703125" style="21" customWidth="1"/>
    <col min="15372" max="15372" width="4.85546875" style="21" customWidth="1"/>
    <col min="15373" max="15373" width="8.28515625" style="21" customWidth="1"/>
    <col min="15374" max="15374" width="9.7109375" style="21" customWidth="1"/>
    <col min="15375" max="15375" width="2.140625" style="21" bestFit="1" customWidth="1"/>
    <col min="15376" max="15376" width="5.140625" style="21" customWidth="1"/>
    <col min="15377" max="15377" width="3.140625" style="21" customWidth="1"/>
    <col min="15378" max="15378" width="0.42578125" style="21" customWidth="1"/>
    <col min="15379" max="15616" width="11.42578125" style="21" hidden="1"/>
    <col min="15617" max="15617" width="13" style="21" customWidth="1"/>
    <col min="15618" max="15618" width="13.42578125" style="21" customWidth="1"/>
    <col min="15619" max="15620" width="4.7109375" style="21" customWidth="1"/>
    <col min="15621" max="15621" width="5.42578125" style="21" customWidth="1"/>
    <col min="15622" max="15623" width="4.7109375" style="21" customWidth="1"/>
    <col min="15624" max="15624" width="6.140625" style="21" customWidth="1"/>
    <col min="15625" max="15626" width="4.7109375" style="21" customWidth="1"/>
    <col min="15627" max="15627" width="1.5703125" style="21" customWidth="1"/>
    <col min="15628" max="15628" width="4.85546875" style="21" customWidth="1"/>
    <col min="15629" max="15629" width="8.28515625" style="21" customWidth="1"/>
    <col min="15630" max="15630" width="9.7109375" style="21" customWidth="1"/>
    <col min="15631" max="15631" width="2.140625" style="21" bestFit="1" customWidth="1"/>
    <col min="15632" max="15632" width="5.140625" style="21" customWidth="1"/>
    <col min="15633" max="15633" width="3.140625" style="21" customWidth="1"/>
    <col min="15634" max="15634" width="0.42578125" style="21" customWidth="1"/>
    <col min="15635" max="15872" width="11.42578125" style="21" hidden="1"/>
    <col min="15873" max="15873" width="13" style="21" customWidth="1"/>
    <col min="15874" max="15874" width="13.42578125" style="21" customWidth="1"/>
    <col min="15875" max="15876" width="4.7109375" style="21" customWidth="1"/>
    <col min="15877" max="15877" width="5.42578125" style="21" customWidth="1"/>
    <col min="15878" max="15879" width="4.7109375" style="21" customWidth="1"/>
    <col min="15880" max="15880" width="6.140625" style="21" customWidth="1"/>
    <col min="15881" max="15882" width="4.7109375" style="21" customWidth="1"/>
    <col min="15883" max="15883" width="1.5703125" style="21" customWidth="1"/>
    <col min="15884" max="15884" width="4.85546875" style="21" customWidth="1"/>
    <col min="15885" max="15885" width="8.28515625" style="21" customWidth="1"/>
    <col min="15886" max="15886" width="9.7109375" style="21" customWidth="1"/>
    <col min="15887" max="15887" width="2.140625" style="21" bestFit="1" customWidth="1"/>
    <col min="15888" max="15888" width="5.140625" style="21" customWidth="1"/>
    <col min="15889" max="15889" width="3.140625" style="21" customWidth="1"/>
    <col min="15890" max="15890" width="0.42578125" style="21" customWidth="1"/>
    <col min="15891" max="16128" width="11.42578125" style="21" hidden="1"/>
    <col min="16129" max="16129" width="13" style="21" customWidth="1"/>
    <col min="16130" max="16130" width="13.42578125" style="21" customWidth="1"/>
    <col min="16131" max="16132" width="4.7109375" style="21" customWidth="1"/>
    <col min="16133" max="16133" width="5.42578125" style="21" customWidth="1"/>
    <col min="16134" max="16135" width="4.7109375" style="21" customWidth="1"/>
    <col min="16136" max="16136" width="6.140625" style="21" customWidth="1"/>
    <col min="16137" max="16138" width="4.7109375" style="21" customWidth="1"/>
    <col min="16139" max="16139" width="1.5703125" style="21" customWidth="1"/>
    <col min="16140" max="16140" width="4.85546875" style="21" customWidth="1"/>
    <col min="16141" max="16141" width="8.28515625" style="21" customWidth="1"/>
    <col min="16142" max="16142" width="9.7109375" style="21" customWidth="1"/>
    <col min="16143" max="16143" width="2.140625" style="21" bestFit="1" customWidth="1"/>
    <col min="16144" max="16144" width="5.140625" style="21" customWidth="1"/>
    <col min="16145" max="16145" width="3.140625" style="21" customWidth="1"/>
    <col min="16146" max="16146" width="0.42578125" style="21" customWidth="1"/>
    <col min="16147" max="16384" width="11.42578125" style="21" hidden="1"/>
  </cols>
  <sheetData>
    <row r="1" spans="1:17" ht="12.75" x14ac:dyDescent="0.2"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x14ac:dyDescent="0.2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2.75" x14ac:dyDescent="0.2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2.75" x14ac:dyDescent="0.2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2" thickBot="1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24" customHeight="1" thickBot="1" x14ac:dyDescent="0.25">
      <c r="A6" s="146" t="s">
        <v>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1:17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s="25" customFormat="1" ht="15" x14ac:dyDescent="0.25">
      <c r="A8" s="3" t="s">
        <v>1</v>
      </c>
      <c r="B8" s="189"/>
      <c r="C8" s="190"/>
      <c r="D8" s="190"/>
      <c r="E8" s="190"/>
      <c r="F8" s="190"/>
      <c r="G8" s="3"/>
      <c r="H8" s="3"/>
      <c r="I8" s="3" t="s">
        <v>2</v>
      </c>
      <c r="J8" s="3"/>
      <c r="K8" s="3"/>
      <c r="L8" s="155" t="s">
        <v>3</v>
      </c>
      <c r="M8" s="155"/>
      <c r="N8" s="155"/>
      <c r="O8" s="1"/>
      <c r="P8" s="3"/>
      <c r="Q8" s="3"/>
    </row>
    <row r="9" spans="1:17" s="25" customFormat="1" ht="15" x14ac:dyDescent="0.25">
      <c r="A9" s="3" t="s">
        <v>4</v>
      </c>
      <c r="B9" s="191"/>
      <c r="C9" s="190"/>
      <c r="D9" s="190"/>
      <c r="E9" s="190"/>
      <c r="F9" s="190"/>
      <c r="G9" s="3"/>
      <c r="H9" s="3"/>
      <c r="I9" s="3" t="s">
        <v>5</v>
      </c>
      <c r="J9" s="3"/>
      <c r="K9" s="3"/>
      <c r="L9" s="2"/>
      <c r="M9" s="3" t="s">
        <v>6</v>
      </c>
      <c r="N9" s="3"/>
      <c r="O9" s="3"/>
      <c r="P9" s="3"/>
      <c r="Q9" s="3"/>
    </row>
    <row r="10" spans="1:17" s="25" customFormat="1" ht="15" x14ac:dyDescent="0.25">
      <c r="A10" s="3" t="s">
        <v>7</v>
      </c>
      <c r="B10" s="189"/>
      <c r="C10" s="190"/>
      <c r="D10" s="190"/>
      <c r="E10" s="190"/>
      <c r="F10" s="190"/>
      <c r="G10" s="3"/>
      <c r="H10" s="3"/>
      <c r="I10" s="3" t="s">
        <v>8</v>
      </c>
      <c r="J10" s="3"/>
      <c r="K10" s="3"/>
      <c r="L10" s="3"/>
      <c r="M10" s="3"/>
      <c r="N10" s="2" t="s">
        <v>9</v>
      </c>
      <c r="O10" s="3"/>
      <c r="P10" s="3"/>
      <c r="Q10" s="3"/>
    </row>
    <row r="11" spans="1:17" s="25" customFormat="1" ht="12" x14ac:dyDescent="0.2">
      <c r="A11" s="3" t="s">
        <v>10</v>
      </c>
      <c r="B11" s="3"/>
      <c r="C11" s="26">
        <v>6</v>
      </c>
      <c r="D11" s="26" t="s">
        <v>11</v>
      </c>
      <c r="E11" s="3"/>
      <c r="F11" s="3"/>
      <c r="G11" s="3"/>
      <c r="H11" s="3"/>
      <c r="I11" s="3" t="s">
        <v>12</v>
      </c>
      <c r="J11" s="3"/>
      <c r="K11" s="3"/>
      <c r="L11" s="3"/>
      <c r="M11" s="4"/>
      <c r="N11" s="3" t="s">
        <v>13</v>
      </c>
      <c r="O11" s="1"/>
      <c r="P11" s="3"/>
      <c r="Q11" s="3"/>
    </row>
    <row r="12" spans="1:17" s="25" customFormat="1" ht="12.75" thickBo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s="25" customFormat="1" ht="12.75" thickBo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25" customFormat="1" ht="13.5" customHeight="1" thickBot="1" x14ac:dyDescent="0.25">
      <c r="A14" s="3"/>
      <c r="B14" s="3"/>
      <c r="C14" s="156" t="s">
        <v>14</v>
      </c>
      <c r="D14" s="157"/>
      <c r="E14" s="157"/>
      <c r="F14" s="158"/>
      <c r="G14" s="156" t="s">
        <v>15</v>
      </c>
      <c r="H14" s="157"/>
      <c r="I14" s="157"/>
      <c r="J14" s="158"/>
      <c r="K14" s="3"/>
      <c r="L14" s="3"/>
      <c r="M14" s="3"/>
      <c r="N14" s="3"/>
      <c r="O14" s="3"/>
      <c r="P14" s="3"/>
      <c r="Q14" s="3"/>
    </row>
    <row r="15" spans="1:17" s="25" customFormat="1" ht="13.5" customHeight="1" thickBot="1" x14ac:dyDescent="0.25">
      <c r="A15" s="159" t="s">
        <v>16</v>
      </c>
      <c r="B15" s="160"/>
      <c r="C15" s="28" t="s">
        <v>17</v>
      </c>
      <c r="D15" s="29" t="s">
        <v>18</v>
      </c>
      <c r="E15" s="29" t="s">
        <v>19</v>
      </c>
      <c r="F15" s="30" t="s">
        <v>20</v>
      </c>
      <c r="G15" s="31" t="s">
        <v>17</v>
      </c>
      <c r="H15" s="29" t="s">
        <v>18</v>
      </c>
      <c r="I15" s="29" t="s">
        <v>19</v>
      </c>
      <c r="J15" s="30" t="s">
        <v>20</v>
      </c>
      <c r="K15" s="32"/>
      <c r="L15" s="3"/>
      <c r="M15" s="3" t="s">
        <v>21</v>
      </c>
      <c r="N15" s="3"/>
      <c r="O15" s="33" t="s">
        <v>22</v>
      </c>
      <c r="P15" s="20">
        <v>0</v>
      </c>
      <c r="Q15" s="3" t="s">
        <v>23</v>
      </c>
    </row>
    <row r="16" spans="1:17" s="25" customFormat="1" ht="13.5" customHeight="1" x14ac:dyDescent="0.2">
      <c r="A16" s="161" t="s">
        <v>24</v>
      </c>
      <c r="B16" s="162"/>
      <c r="C16" s="5"/>
      <c r="D16" s="6"/>
      <c r="E16" s="6"/>
      <c r="F16" s="7"/>
      <c r="G16" s="35">
        <f>C16*1</f>
        <v>0</v>
      </c>
      <c r="H16" s="36">
        <f>D16*1</f>
        <v>0</v>
      </c>
      <c r="I16" s="36">
        <f>E16*1</f>
        <v>0</v>
      </c>
      <c r="J16" s="37">
        <f>F16*1</f>
        <v>0</v>
      </c>
      <c r="K16" s="3"/>
      <c r="L16" s="3">
        <f>G23</f>
        <v>0</v>
      </c>
      <c r="M16" s="24" t="s">
        <v>25</v>
      </c>
      <c r="N16" s="3"/>
      <c r="O16" s="3" t="s">
        <v>22</v>
      </c>
      <c r="P16" s="38">
        <f>L16*17</f>
        <v>0</v>
      </c>
      <c r="Q16" s="3" t="s">
        <v>23</v>
      </c>
    </row>
    <row r="17" spans="1:17" s="25" customFormat="1" ht="13.5" customHeight="1" x14ac:dyDescent="0.2">
      <c r="A17" s="163" t="s">
        <v>26</v>
      </c>
      <c r="B17" s="164"/>
      <c r="C17" s="8"/>
      <c r="D17" s="9"/>
      <c r="E17" s="9"/>
      <c r="F17" s="10"/>
      <c r="G17" s="35">
        <f>C17*0.6</f>
        <v>0</v>
      </c>
      <c r="H17" s="39">
        <f>D17*0.6</f>
        <v>0</v>
      </c>
      <c r="I17" s="39">
        <f>E17*0.6</f>
        <v>0</v>
      </c>
      <c r="J17" s="40">
        <f>F17*0.6</f>
        <v>0</v>
      </c>
      <c r="K17" s="3"/>
      <c r="L17" s="3">
        <f>H23</f>
        <v>0</v>
      </c>
      <c r="M17" s="24" t="s">
        <v>27</v>
      </c>
      <c r="N17" s="3"/>
      <c r="O17" s="3" t="s">
        <v>22</v>
      </c>
      <c r="P17" s="38">
        <f>L17*9</f>
        <v>0</v>
      </c>
      <c r="Q17" s="3" t="s">
        <v>23</v>
      </c>
    </row>
    <row r="18" spans="1:17" s="25" customFormat="1" ht="13.5" customHeight="1" x14ac:dyDescent="0.2">
      <c r="A18" s="163" t="s">
        <v>28</v>
      </c>
      <c r="B18" s="164"/>
      <c r="C18" s="8"/>
      <c r="D18" s="9"/>
      <c r="E18" s="9"/>
      <c r="F18" s="10"/>
      <c r="G18" s="35">
        <f>C18*0.4</f>
        <v>0</v>
      </c>
      <c r="H18" s="39">
        <f>D18*0.4</f>
        <v>0</v>
      </c>
      <c r="I18" s="39">
        <f>E18*0.4</f>
        <v>0</v>
      </c>
      <c r="J18" s="40">
        <f>F18*0.4</f>
        <v>0</v>
      </c>
      <c r="K18" s="3"/>
      <c r="L18" s="3">
        <f>I23</f>
        <v>0</v>
      </c>
      <c r="M18" s="24" t="s">
        <v>29</v>
      </c>
      <c r="N18" s="3"/>
      <c r="O18" s="3" t="s">
        <v>22</v>
      </c>
      <c r="P18" s="38">
        <f>L18*5.5</f>
        <v>0</v>
      </c>
      <c r="Q18" s="3" t="s">
        <v>23</v>
      </c>
    </row>
    <row r="19" spans="1:17" s="25" customFormat="1" ht="13.5" customHeight="1" x14ac:dyDescent="0.2">
      <c r="A19" s="163" t="s">
        <v>30</v>
      </c>
      <c r="B19" s="164"/>
      <c r="C19" s="8"/>
      <c r="D19" s="9"/>
      <c r="E19" s="9"/>
      <c r="F19" s="10"/>
      <c r="G19" s="35">
        <f>C19*0.25</f>
        <v>0</v>
      </c>
      <c r="H19" s="39">
        <f>D19*0.25</f>
        <v>0</v>
      </c>
      <c r="I19" s="39">
        <f>E19*0.25</f>
        <v>0</v>
      </c>
      <c r="J19" s="40">
        <f>F19*0.25</f>
        <v>0</v>
      </c>
      <c r="K19" s="3"/>
      <c r="L19" s="3">
        <f>SUM(G28:G29)</f>
        <v>0</v>
      </c>
      <c r="M19" s="24" t="s">
        <v>31</v>
      </c>
      <c r="N19" s="3"/>
      <c r="O19" s="3" t="s">
        <v>22</v>
      </c>
      <c r="P19" s="38">
        <f>L19*6.6</f>
        <v>0</v>
      </c>
      <c r="Q19" s="3" t="s">
        <v>23</v>
      </c>
    </row>
    <row r="20" spans="1:17" s="25" customFormat="1" ht="13.5" customHeight="1" x14ac:dyDescent="0.2">
      <c r="A20" s="161" t="s">
        <v>32</v>
      </c>
      <c r="B20" s="162"/>
      <c r="C20" s="8"/>
      <c r="D20" s="9"/>
      <c r="E20" s="9"/>
      <c r="F20" s="10"/>
      <c r="G20" s="35">
        <f>C20*0.8</f>
        <v>0</v>
      </c>
      <c r="H20" s="39">
        <f>D20*0.8</f>
        <v>0</v>
      </c>
      <c r="I20" s="39">
        <f>E20*0.8</f>
        <v>0</v>
      </c>
      <c r="J20" s="40">
        <f>F20*0.8</f>
        <v>0</v>
      </c>
      <c r="K20" s="3"/>
      <c r="L20" s="3">
        <f>SUM(I28:I29)</f>
        <v>0</v>
      </c>
      <c r="M20" s="24" t="s">
        <v>33</v>
      </c>
      <c r="N20" s="3"/>
      <c r="O20" s="3" t="s">
        <v>22</v>
      </c>
      <c r="P20" s="38">
        <f>L20*4</f>
        <v>0</v>
      </c>
      <c r="Q20" s="3" t="s">
        <v>23</v>
      </c>
    </row>
    <row r="21" spans="1:17" s="25" customFormat="1" ht="13.5" customHeight="1" x14ac:dyDescent="0.2">
      <c r="A21" s="163" t="s">
        <v>34</v>
      </c>
      <c r="B21" s="164"/>
      <c r="C21" s="8"/>
      <c r="D21" s="9"/>
      <c r="E21" s="9"/>
      <c r="F21" s="10"/>
      <c r="G21" s="35">
        <f>C21*0.17</f>
        <v>0</v>
      </c>
      <c r="H21" s="39">
        <f>D21*0.17</f>
        <v>0</v>
      </c>
      <c r="I21" s="39">
        <f>E21*0.17</f>
        <v>0</v>
      </c>
      <c r="J21" s="40">
        <f>F21*0.17</f>
        <v>0</v>
      </c>
      <c r="K21" s="3"/>
      <c r="L21" s="20"/>
      <c r="M21" s="3" t="s">
        <v>35</v>
      </c>
      <c r="N21" s="3"/>
      <c r="O21" s="33" t="s">
        <v>22</v>
      </c>
      <c r="P21" s="3">
        <f>L21/100</f>
        <v>0</v>
      </c>
      <c r="Q21" s="3" t="s">
        <v>23</v>
      </c>
    </row>
    <row r="22" spans="1:17" s="25" customFormat="1" ht="13.5" customHeight="1" thickBot="1" x14ac:dyDescent="0.25">
      <c r="A22" s="151" t="s">
        <v>36</v>
      </c>
      <c r="B22" s="152"/>
      <c r="C22" s="11"/>
      <c r="D22" s="12"/>
      <c r="E22" s="12"/>
      <c r="F22" s="13"/>
      <c r="G22" s="41">
        <f>C22*0.1</f>
        <v>0</v>
      </c>
      <c r="H22" s="42">
        <f>D22*0.1</f>
        <v>0</v>
      </c>
      <c r="I22" s="42">
        <f>E22*0.1</f>
        <v>0</v>
      </c>
      <c r="J22" s="43">
        <f>F22*0.1</f>
        <v>0</v>
      </c>
      <c r="K22" s="3"/>
      <c r="L22" s="2"/>
      <c r="M22" s="3" t="s">
        <v>37</v>
      </c>
      <c r="N22" s="3"/>
      <c r="O22" s="3" t="s">
        <v>22</v>
      </c>
      <c r="P22" s="38">
        <f>L22*0.6</f>
        <v>0</v>
      </c>
      <c r="Q22" s="3" t="s">
        <v>23</v>
      </c>
    </row>
    <row r="23" spans="1:17" s="25" customFormat="1" ht="13.5" customHeight="1" thickBot="1" x14ac:dyDescent="0.25">
      <c r="A23" s="170" t="s">
        <v>38</v>
      </c>
      <c r="B23" s="171"/>
      <c r="C23" s="44">
        <f t="shared" ref="C23:J23" si="0">SUM(C16:C22)</f>
        <v>0</v>
      </c>
      <c r="D23" s="45">
        <f t="shared" si="0"/>
        <v>0</v>
      </c>
      <c r="E23" s="45">
        <f t="shared" si="0"/>
        <v>0</v>
      </c>
      <c r="F23" s="46">
        <f t="shared" si="0"/>
        <v>0</v>
      </c>
      <c r="G23" s="44">
        <f t="shared" si="0"/>
        <v>0</v>
      </c>
      <c r="H23" s="45">
        <f t="shared" si="0"/>
        <v>0</v>
      </c>
      <c r="I23" s="45">
        <f t="shared" si="0"/>
        <v>0</v>
      </c>
      <c r="J23" s="46">
        <f t="shared" si="0"/>
        <v>0</v>
      </c>
      <c r="K23" s="3"/>
      <c r="L23" s="2"/>
      <c r="M23" s="3" t="s">
        <v>39</v>
      </c>
      <c r="N23" s="3"/>
      <c r="O23" s="3" t="s">
        <v>22</v>
      </c>
      <c r="P23" s="38">
        <f>L23*0.6</f>
        <v>0</v>
      </c>
      <c r="Q23" s="3" t="s">
        <v>23</v>
      </c>
    </row>
    <row r="24" spans="1:17" s="25" customFormat="1" ht="13.5" customHeight="1" x14ac:dyDescent="0.2">
      <c r="A24" s="172" t="s">
        <v>40</v>
      </c>
      <c r="B24" s="173"/>
      <c r="C24" s="47"/>
      <c r="D24" s="36"/>
      <c r="E24" s="36"/>
      <c r="F24" s="7"/>
      <c r="G24" s="35"/>
      <c r="H24" s="36"/>
      <c r="I24" s="36"/>
      <c r="J24" s="37">
        <f>F24*1</f>
        <v>0</v>
      </c>
      <c r="K24" s="3"/>
      <c r="L24" s="2"/>
      <c r="M24" s="3" t="s">
        <v>41</v>
      </c>
      <c r="N24" s="3"/>
      <c r="O24" s="3" t="s">
        <v>22</v>
      </c>
      <c r="P24" s="48">
        <f>L24*0.6</f>
        <v>0</v>
      </c>
      <c r="Q24" s="32" t="s">
        <v>23</v>
      </c>
    </row>
    <row r="25" spans="1:17" s="25" customFormat="1" ht="13.5" customHeight="1" x14ac:dyDescent="0.2">
      <c r="A25" s="174" t="s">
        <v>42</v>
      </c>
      <c r="B25" s="175"/>
      <c r="C25" s="49"/>
      <c r="D25" s="39"/>
      <c r="E25" s="39"/>
      <c r="F25" s="10"/>
      <c r="G25" s="35"/>
      <c r="H25" s="39"/>
      <c r="I25" s="39"/>
      <c r="J25" s="40">
        <f>F25*0.7</f>
        <v>0</v>
      </c>
      <c r="K25" s="3"/>
      <c r="L25" s="3"/>
      <c r="M25" s="3"/>
      <c r="N25" s="3"/>
      <c r="O25" s="3"/>
      <c r="P25" s="50"/>
      <c r="Q25" s="3"/>
    </row>
    <row r="26" spans="1:17" s="25" customFormat="1" ht="13.5" customHeight="1" thickBot="1" x14ac:dyDescent="0.25">
      <c r="A26" s="174" t="s">
        <v>43</v>
      </c>
      <c r="B26" s="175"/>
      <c r="C26" s="51"/>
      <c r="D26" s="42"/>
      <c r="E26" s="42"/>
      <c r="F26" s="13"/>
      <c r="G26" s="52"/>
      <c r="H26" s="42"/>
      <c r="I26" s="42"/>
      <c r="J26" s="43">
        <f>F26*0.5</f>
        <v>0</v>
      </c>
      <c r="K26" s="3"/>
      <c r="L26" s="3"/>
      <c r="M26" s="26" t="s">
        <v>44</v>
      </c>
      <c r="N26" s="3"/>
      <c r="O26" s="3"/>
      <c r="P26" s="53">
        <f>SUM(P15:P24)</f>
        <v>0</v>
      </c>
      <c r="Q26" s="26" t="s">
        <v>23</v>
      </c>
    </row>
    <row r="27" spans="1:17" s="25" customFormat="1" ht="13.5" customHeight="1" thickBot="1" x14ac:dyDescent="0.25">
      <c r="A27" s="174" t="s">
        <v>45</v>
      </c>
      <c r="B27" s="175"/>
      <c r="C27" s="54"/>
      <c r="D27" s="45"/>
      <c r="E27" s="45"/>
      <c r="F27" s="14"/>
      <c r="G27" s="55"/>
      <c r="H27" s="45"/>
      <c r="I27" s="45"/>
      <c r="J27" s="46">
        <f>F27*0.17</f>
        <v>0</v>
      </c>
      <c r="K27" s="3"/>
      <c r="L27" s="3"/>
      <c r="M27" s="3"/>
      <c r="N27" s="3"/>
      <c r="O27" s="3"/>
      <c r="P27" s="3"/>
      <c r="Q27" s="3"/>
    </row>
    <row r="28" spans="1:17" s="25" customFormat="1" ht="13.5" customHeight="1" x14ac:dyDescent="0.2">
      <c r="A28" s="56" t="s">
        <v>46</v>
      </c>
      <c r="B28" s="57"/>
      <c r="C28" s="5"/>
      <c r="D28" s="36"/>
      <c r="E28" s="6"/>
      <c r="F28" s="7"/>
      <c r="G28" s="35">
        <f>C28*0.17</f>
        <v>0</v>
      </c>
      <c r="H28" s="36"/>
      <c r="I28" s="36">
        <f>E28*0.17</f>
        <v>0</v>
      </c>
      <c r="J28" s="37">
        <f>F28*0.17</f>
        <v>0</v>
      </c>
      <c r="K28" s="3"/>
      <c r="L28" s="3"/>
      <c r="M28" s="3"/>
      <c r="N28" s="3"/>
      <c r="O28" s="3"/>
      <c r="P28" s="3"/>
      <c r="Q28" s="3"/>
    </row>
    <row r="29" spans="1:17" s="25" customFormat="1" ht="13.5" customHeight="1" thickBot="1" x14ac:dyDescent="0.25">
      <c r="A29" s="174" t="s">
        <v>47</v>
      </c>
      <c r="B29" s="175"/>
      <c r="C29" s="120"/>
      <c r="D29" s="42"/>
      <c r="E29" s="12"/>
      <c r="F29" s="13"/>
      <c r="G29" s="41">
        <f>C29*0.45</f>
        <v>0</v>
      </c>
      <c r="H29" s="42"/>
      <c r="I29" s="42">
        <f>E29*0.45</f>
        <v>0</v>
      </c>
      <c r="J29" s="43">
        <f>F29*0.45</f>
        <v>0</v>
      </c>
      <c r="K29" s="3"/>
      <c r="L29" s="3"/>
      <c r="M29" s="3"/>
      <c r="N29" s="3"/>
      <c r="O29" s="3"/>
      <c r="P29" s="3"/>
      <c r="Q29" s="3"/>
    </row>
    <row r="30" spans="1:17" s="25" customFormat="1" ht="13.5" customHeight="1" x14ac:dyDescent="0.2">
      <c r="A30" s="174" t="s">
        <v>48</v>
      </c>
      <c r="B30" s="175"/>
      <c r="C30" s="58"/>
      <c r="D30" s="59"/>
      <c r="E30" s="59"/>
      <c r="F30" s="118"/>
      <c r="G30" s="60"/>
      <c r="H30" s="59"/>
      <c r="I30" s="59"/>
      <c r="J30" s="61">
        <f>F30*0.01</f>
        <v>0</v>
      </c>
      <c r="K30" s="3"/>
      <c r="L30" s="3"/>
      <c r="M30" s="3"/>
      <c r="N30" s="3"/>
      <c r="O30" s="3"/>
      <c r="P30" s="3"/>
      <c r="Q30" s="3"/>
    </row>
    <row r="31" spans="1:17" s="25" customFormat="1" ht="13.5" customHeight="1" thickBot="1" x14ac:dyDescent="0.25">
      <c r="A31" s="180" t="s">
        <v>49</v>
      </c>
      <c r="B31" s="181"/>
      <c r="C31" s="62"/>
      <c r="D31" s="63"/>
      <c r="E31" s="63"/>
      <c r="F31" s="119"/>
      <c r="G31" s="64"/>
      <c r="H31" s="63"/>
      <c r="I31" s="63"/>
      <c r="J31" s="65">
        <f>F31*0.004</f>
        <v>0</v>
      </c>
      <c r="K31" s="3"/>
      <c r="L31" s="3"/>
      <c r="M31" s="3"/>
      <c r="N31" s="3"/>
      <c r="O31" s="3"/>
      <c r="P31" s="3"/>
      <c r="Q31" s="3"/>
    </row>
    <row r="32" spans="1:17" s="25" customFormat="1" ht="7.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s="25" customFormat="1" ht="13.5" customHeight="1" x14ac:dyDescent="0.2">
      <c r="A33" s="182" t="s">
        <v>50</v>
      </c>
      <c r="B33" s="182"/>
      <c r="C33" s="182"/>
      <c r="D33" s="3"/>
      <c r="E33" s="3" t="s">
        <v>51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s="25" customFormat="1" ht="13.5" customHeight="1" x14ac:dyDescent="0.25">
      <c r="A34" s="182" t="s">
        <v>52</v>
      </c>
      <c r="B34" s="182"/>
      <c r="C34" s="183"/>
      <c r="D34" s="183"/>
      <c r="E34" s="3" t="s">
        <v>53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s="25" customFormat="1" ht="12.75" customHeight="1" thickBo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s="25" customFormat="1" ht="16.5" thickTop="1" thickBot="1" x14ac:dyDescent="0.3">
      <c r="A36" s="66" t="s">
        <v>54</v>
      </c>
      <c r="B36" s="67"/>
      <c r="C36" s="67"/>
      <c r="D36" s="67"/>
      <c r="E36" s="67"/>
      <c r="F36" s="67"/>
      <c r="G36" s="67"/>
      <c r="H36" s="67"/>
      <c r="I36" s="68"/>
      <c r="J36" s="3"/>
      <c r="K36" s="3"/>
      <c r="L36" s="3"/>
      <c r="M36" s="165" t="s">
        <v>55</v>
      </c>
      <c r="N36" s="166"/>
      <c r="O36" s="166"/>
      <c r="P36" s="166"/>
      <c r="Q36" s="167"/>
    </row>
    <row r="37" spans="1:17" s="25" customFormat="1" ht="13.5" x14ac:dyDescent="0.2">
      <c r="A37" s="52" t="s">
        <v>56</v>
      </c>
      <c r="B37" s="32"/>
      <c r="C37" s="32"/>
      <c r="D37" s="32"/>
      <c r="E37" s="32"/>
      <c r="F37" s="32"/>
      <c r="G37" s="32"/>
      <c r="H37" s="32"/>
      <c r="I37" s="69"/>
      <c r="J37" s="3"/>
      <c r="K37" s="3"/>
      <c r="L37" s="3"/>
      <c r="M37" s="70" t="s">
        <v>57</v>
      </c>
      <c r="N37" s="71"/>
      <c r="O37" s="72"/>
      <c r="P37" s="73">
        <f>P26</f>
        <v>0</v>
      </c>
      <c r="Q37" s="74" t="s">
        <v>23</v>
      </c>
    </row>
    <row r="38" spans="1:17" s="25" customFormat="1" ht="13.5" x14ac:dyDescent="0.2">
      <c r="A38" s="168" t="s">
        <v>58</v>
      </c>
      <c r="B38" s="169"/>
      <c r="C38" s="15">
        <v>0</v>
      </c>
      <c r="D38" s="32" t="s">
        <v>59</v>
      </c>
      <c r="E38" s="32"/>
      <c r="F38" s="32"/>
      <c r="G38" s="32" t="s">
        <v>22</v>
      </c>
      <c r="H38" s="75">
        <f>C38*24</f>
        <v>0</v>
      </c>
      <c r="I38" s="69" t="s">
        <v>23</v>
      </c>
      <c r="J38" s="3"/>
      <c r="K38" s="3"/>
      <c r="L38" s="3"/>
      <c r="M38" s="76" t="s">
        <v>60</v>
      </c>
      <c r="N38" s="77"/>
      <c r="O38" s="78"/>
      <c r="P38" s="79">
        <f>G41</f>
        <v>0</v>
      </c>
      <c r="Q38" s="80" t="s">
        <v>23</v>
      </c>
    </row>
    <row r="39" spans="1:17" s="25" customFormat="1" ht="13.5" x14ac:dyDescent="0.2">
      <c r="A39" s="198" t="s">
        <v>61</v>
      </c>
      <c r="B39" s="199"/>
      <c r="C39" s="32">
        <f>IF(C38&gt;0,P26,0)</f>
        <v>0</v>
      </c>
      <c r="D39" s="32" t="s">
        <v>62</v>
      </c>
      <c r="E39" s="32"/>
      <c r="F39" s="32"/>
      <c r="G39" s="32" t="s">
        <v>22</v>
      </c>
      <c r="H39" s="48">
        <f>C39/4</f>
        <v>0</v>
      </c>
      <c r="I39" s="69" t="s">
        <v>23</v>
      </c>
      <c r="J39" s="3"/>
      <c r="K39" s="3"/>
      <c r="L39" s="3"/>
      <c r="M39" s="81" t="s">
        <v>63</v>
      </c>
      <c r="N39" s="77"/>
      <c r="O39" s="78"/>
      <c r="P39" s="82">
        <f>SUM(P37:P38)</f>
        <v>0</v>
      </c>
      <c r="Q39" s="83" t="s">
        <v>64</v>
      </c>
    </row>
    <row r="40" spans="1:17" s="25" customFormat="1" ht="4.5" customHeight="1" x14ac:dyDescent="0.2">
      <c r="A40" s="52"/>
      <c r="B40" s="32"/>
      <c r="C40" s="32"/>
      <c r="D40" s="32"/>
      <c r="E40" s="32"/>
      <c r="F40" s="32"/>
      <c r="G40" s="32"/>
      <c r="H40" s="84"/>
      <c r="I40" s="69"/>
      <c r="J40" s="3"/>
      <c r="K40" s="3"/>
      <c r="L40" s="3"/>
      <c r="M40" s="76"/>
      <c r="N40" s="77"/>
      <c r="O40" s="78"/>
      <c r="P40" s="79"/>
      <c r="Q40" s="80"/>
    </row>
    <row r="41" spans="1:17" s="25" customFormat="1" ht="15.75" thickBot="1" x14ac:dyDescent="0.3">
      <c r="A41" s="200" t="s">
        <v>65</v>
      </c>
      <c r="B41" s="201"/>
      <c r="C41" s="85"/>
      <c r="D41" s="85"/>
      <c r="E41" s="85"/>
      <c r="F41" s="85"/>
      <c r="G41" s="202">
        <f>IF((H38-H39)&gt;0,H38-H39,0)</f>
        <v>0</v>
      </c>
      <c r="H41" s="203"/>
      <c r="I41" s="86" t="s">
        <v>23</v>
      </c>
      <c r="J41" s="3"/>
      <c r="K41" s="3"/>
      <c r="L41" s="3"/>
      <c r="M41" s="76" t="s">
        <v>66</v>
      </c>
      <c r="N41" s="77"/>
      <c r="O41" s="78"/>
      <c r="P41" s="16"/>
      <c r="Q41" s="80" t="s">
        <v>23</v>
      </c>
    </row>
    <row r="42" spans="1:17" s="25" customFormat="1" ht="14.2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22" t="s">
        <v>67</v>
      </c>
      <c r="N42" s="123"/>
      <c r="O42" s="124"/>
      <c r="P42" s="125">
        <f>IF((P39-P41)&gt;0,P39-P41,0)</f>
        <v>0</v>
      </c>
      <c r="Q42" s="126" t="s">
        <v>68</v>
      </c>
    </row>
    <row r="43" spans="1:17" s="25" customFormat="1" ht="14.25" thickBot="1" x14ac:dyDescent="0.25">
      <c r="A43" s="26" t="s">
        <v>69</v>
      </c>
      <c r="B43" s="3"/>
      <c r="C43" s="3">
        <f>((SUM(G23:J31))+((SUM(C20:F20)-(SUM(G20:J20)))))</f>
        <v>0</v>
      </c>
      <c r="D43" s="3" t="s">
        <v>70</v>
      </c>
      <c r="E43" s="50">
        <f>M11</f>
        <v>0</v>
      </c>
      <c r="F43" s="3" t="s">
        <v>71</v>
      </c>
      <c r="G43" s="92" t="e">
        <f>C43/E43</f>
        <v>#DIV/0!</v>
      </c>
      <c r="H43" s="3" t="s">
        <v>72</v>
      </c>
      <c r="I43" s="3"/>
      <c r="J43" s="3"/>
      <c r="K43" s="3"/>
      <c r="L43" s="3"/>
      <c r="M43" s="93" t="s">
        <v>73</v>
      </c>
      <c r="N43" s="94"/>
      <c r="O43" s="95"/>
      <c r="P43" s="17">
        <f>IF((P39-P41)&lt;0,0,IF(P39-P41&lt;(P39*0.2),P39-P41,0))</f>
        <v>0</v>
      </c>
      <c r="Q43" s="96" t="s">
        <v>74</v>
      </c>
    </row>
    <row r="44" spans="1:17" s="34" customFormat="1" ht="12.75" thickTop="1" x14ac:dyDescent="0.2">
      <c r="A44" s="97" t="s">
        <v>75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s="34" customFormat="1" ht="12" x14ac:dyDescent="0.2">
      <c r="A45" s="3" t="s">
        <v>76</v>
      </c>
      <c r="B45" s="1" t="str">
        <f>IF(C45=1.6,"Collines",IF(C45=2,"Plaine",IF(C45=1.4,"Montagne 1",IF(C45=1.1,"Montagne 2",IF(C45=0.9,"Montagne 3")))))</f>
        <v>Montagne 2</v>
      </c>
      <c r="C45" s="121">
        <v>1.1000000000000001</v>
      </c>
      <c r="D45" s="98"/>
      <c r="E45" s="99" t="s">
        <v>77</v>
      </c>
      <c r="F45" s="99"/>
      <c r="G45" s="99"/>
      <c r="H45" s="99"/>
      <c r="I45" s="99"/>
      <c r="J45" s="99"/>
      <c r="K45" s="99"/>
      <c r="L45" s="100"/>
      <c r="M45" s="101">
        <f>C43/C45</f>
        <v>0</v>
      </c>
      <c r="N45" s="102" t="s">
        <v>13</v>
      </c>
      <c r="O45" s="3"/>
      <c r="P45" s="3"/>
      <c r="Q45" s="3"/>
    </row>
    <row r="46" spans="1:17" s="34" customFormat="1" ht="12.75" thickBot="1" x14ac:dyDescent="0.25">
      <c r="A46" s="3"/>
      <c r="B46" s="1"/>
      <c r="C46" s="103"/>
      <c r="D46" s="98"/>
      <c r="E46" s="3"/>
      <c r="F46" s="3"/>
      <c r="G46" s="3"/>
      <c r="H46" s="104"/>
      <c r="I46" s="32"/>
      <c r="J46" s="3"/>
      <c r="K46" s="3"/>
      <c r="L46" s="3"/>
      <c r="M46" s="3"/>
      <c r="N46" s="3"/>
      <c r="O46" s="3"/>
      <c r="P46" s="3"/>
      <c r="Q46" s="3"/>
    </row>
    <row r="47" spans="1:17" s="34" customFormat="1" ht="15.75" thickTop="1" x14ac:dyDescent="0.25">
      <c r="A47" s="105" t="s">
        <v>78</v>
      </c>
      <c r="B47" s="106" t="s">
        <v>79</v>
      </c>
      <c r="C47" s="176" t="s">
        <v>80</v>
      </c>
      <c r="D47" s="177"/>
      <c r="E47" s="178" t="s">
        <v>81</v>
      </c>
      <c r="F47" s="179"/>
      <c r="G47" s="176" t="s">
        <v>82</v>
      </c>
      <c r="H47" s="177"/>
      <c r="I47" s="176" t="s">
        <v>83</v>
      </c>
      <c r="J47" s="177"/>
      <c r="K47" s="192" t="s">
        <v>84</v>
      </c>
      <c r="L47" s="193"/>
      <c r="M47" s="107" t="s">
        <v>85</v>
      </c>
      <c r="N47" s="108"/>
      <c r="O47" s="109"/>
      <c r="P47" s="110">
        <f>K48</f>
        <v>0</v>
      </c>
      <c r="Q47" s="111" t="s">
        <v>23</v>
      </c>
    </row>
    <row r="48" spans="1:17" s="114" customFormat="1" ht="15.75" thickBot="1" x14ac:dyDescent="0.3">
      <c r="A48" s="112" t="s">
        <v>86</v>
      </c>
      <c r="B48" s="113">
        <f>((H23+I23)*5.55)+(J23*13.125)</f>
        <v>0</v>
      </c>
      <c r="C48" s="194">
        <f>(J24+J25+J26)*8.78</f>
        <v>0</v>
      </c>
      <c r="D48" s="195"/>
      <c r="E48" s="194">
        <f>J27*6.3</f>
        <v>0</v>
      </c>
      <c r="F48" s="195"/>
      <c r="G48" s="194">
        <f>((I28+I29)*2.55)+((J28+J29)*4.5)</f>
        <v>0</v>
      </c>
      <c r="H48" s="195"/>
      <c r="I48" s="194">
        <f>(J30+J31)*1.65</f>
        <v>0</v>
      </c>
      <c r="J48" s="195"/>
      <c r="K48" s="196">
        <f>SUM(B48:J48)</f>
        <v>0</v>
      </c>
      <c r="L48" s="197"/>
      <c r="M48" s="76" t="s">
        <v>87</v>
      </c>
      <c r="N48" s="77"/>
      <c r="O48" s="78"/>
      <c r="P48" s="143">
        <v>2</v>
      </c>
      <c r="Q48" s="80" t="s">
        <v>6</v>
      </c>
    </row>
    <row r="49" spans="1:17" s="116" customFormat="1" ht="13.5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115" t="s">
        <v>89</v>
      </c>
      <c r="N49" s="77"/>
      <c r="O49" s="78"/>
      <c r="P49" s="82">
        <f>P47/P48</f>
        <v>0</v>
      </c>
      <c r="Q49" s="83" t="s">
        <v>90</v>
      </c>
    </row>
    <row r="50" spans="1:17" s="116" customFormat="1" ht="4.5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76"/>
      <c r="N50" s="77"/>
      <c r="O50" s="78"/>
      <c r="P50" s="79"/>
      <c r="Q50" s="80"/>
    </row>
    <row r="51" spans="1:17" s="116" customFormat="1" ht="13.5" x14ac:dyDescent="0.2">
      <c r="A51" s="117" t="s">
        <v>91</v>
      </c>
      <c r="B51" s="184"/>
      <c r="C51" s="185"/>
      <c r="D51" s="185"/>
      <c r="E51" s="185"/>
      <c r="F51" s="185"/>
      <c r="G51" s="185"/>
      <c r="H51" s="185"/>
      <c r="I51" s="185"/>
      <c r="J51" s="185"/>
      <c r="K51" s="32"/>
      <c r="L51" s="32"/>
      <c r="M51" s="76" t="s">
        <v>92</v>
      </c>
      <c r="N51" s="77"/>
      <c r="O51" s="78"/>
      <c r="P51" s="16"/>
      <c r="Q51" s="80" t="s">
        <v>88</v>
      </c>
    </row>
    <row r="52" spans="1:17" s="116" customFormat="1" ht="13.5" x14ac:dyDescent="0.2">
      <c r="A52" s="32"/>
      <c r="B52" s="185"/>
      <c r="C52" s="185"/>
      <c r="D52" s="185"/>
      <c r="E52" s="185"/>
      <c r="F52" s="185"/>
      <c r="G52" s="185"/>
      <c r="H52" s="185"/>
      <c r="I52" s="185"/>
      <c r="J52" s="185"/>
      <c r="K52" s="32"/>
      <c r="L52" s="32"/>
      <c r="M52" s="87" t="s">
        <v>93</v>
      </c>
      <c r="N52" s="88"/>
      <c r="O52" s="89"/>
      <c r="P52" s="90">
        <f>IF((P49-P51)&gt;0,P49-P51,0)</f>
        <v>0</v>
      </c>
      <c r="Q52" s="91" t="s">
        <v>94</v>
      </c>
    </row>
    <row r="53" spans="1:17" s="116" customFormat="1" ht="14.25" thickBot="1" x14ac:dyDescent="0.25">
      <c r="A53" s="32"/>
      <c r="B53" s="185"/>
      <c r="C53" s="185"/>
      <c r="D53" s="185"/>
      <c r="E53" s="185"/>
      <c r="F53" s="185"/>
      <c r="G53" s="185"/>
      <c r="H53" s="185"/>
      <c r="I53" s="185"/>
      <c r="J53" s="185"/>
      <c r="K53" s="32"/>
      <c r="L53" s="32"/>
      <c r="M53" s="93" t="s">
        <v>73</v>
      </c>
      <c r="N53" s="94"/>
      <c r="O53" s="95"/>
      <c r="P53" s="17">
        <f>IF((P49-P51)&lt;0,0,IF(P49-P51&lt;(P49*0.2),P49-P51,0))</f>
        <v>0</v>
      </c>
      <c r="Q53" s="96" t="s">
        <v>95</v>
      </c>
    </row>
    <row r="54" spans="1:17" s="34" customFormat="1" ht="12.75" thickTop="1" x14ac:dyDescent="0.2">
      <c r="A54" s="3"/>
      <c r="B54" s="185"/>
      <c r="C54" s="185"/>
      <c r="D54" s="185"/>
      <c r="E54" s="185"/>
      <c r="F54" s="185"/>
      <c r="G54" s="185"/>
      <c r="H54" s="185"/>
      <c r="I54" s="185"/>
      <c r="J54" s="185"/>
      <c r="K54" s="3"/>
      <c r="L54" s="3"/>
      <c r="M54" s="3"/>
      <c r="N54" s="3"/>
      <c r="O54" s="3"/>
      <c r="P54" s="3"/>
      <c r="Q54" s="3"/>
    </row>
    <row r="55" spans="1:17" s="34" customFormat="1" ht="12" x14ac:dyDescent="0.2">
      <c r="A55" s="3"/>
      <c r="B55" s="185"/>
      <c r="C55" s="185"/>
      <c r="D55" s="185"/>
      <c r="E55" s="185"/>
      <c r="F55" s="185"/>
      <c r="G55" s="185"/>
      <c r="H55" s="185"/>
      <c r="I55" s="185"/>
      <c r="J55" s="185"/>
      <c r="K55" s="3"/>
      <c r="L55" s="3" t="s">
        <v>96</v>
      </c>
      <c r="M55" s="3"/>
      <c r="N55" s="186"/>
      <c r="O55" s="185"/>
      <c r="P55" s="185"/>
      <c r="Q55" s="3"/>
    </row>
    <row r="56" spans="1:17" s="25" customFormat="1" ht="12" x14ac:dyDescent="0.2">
      <c r="A56" s="3"/>
      <c r="B56" s="185"/>
      <c r="C56" s="185"/>
      <c r="D56" s="185"/>
      <c r="E56" s="185"/>
      <c r="F56" s="185"/>
      <c r="G56" s="185"/>
      <c r="H56" s="185"/>
      <c r="I56" s="185"/>
      <c r="J56" s="185"/>
      <c r="K56" s="3"/>
      <c r="L56" s="3"/>
      <c r="M56" s="3"/>
      <c r="N56" s="185"/>
      <c r="O56" s="185"/>
      <c r="P56" s="185"/>
      <c r="Q56" s="3"/>
    </row>
    <row r="57" spans="1:17" s="25" customFormat="1" ht="15" x14ac:dyDescent="0.25">
      <c r="A57" s="97" t="s">
        <v>98</v>
      </c>
      <c r="B57" s="149">
        <f ca="1">TODAY()</f>
        <v>44529</v>
      </c>
      <c r="C57" s="150"/>
      <c r="D57" s="150"/>
      <c r="E57" s="18"/>
      <c r="F57" s="18"/>
      <c r="G57" s="18"/>
      <c r="H57" s="18"/>
      <c r="I57" s="18"/>
      <c r="J57" s="18"/>
      <c r="K57" s="3"/>
      <c r="L57" s="19" t="s">
        <v>97</v>
      </c>
      <c r="M57" s="18"/>
      <c r="N57" s="187"/>
      <c r="O57" s="188"/>
      <c r="P57" s="188"/>
      <c r="Q57" s="3"/>
    </row>
    <row r="58" spans="1:17" x14ac:dyDescent="0.2"/>
    <row r="59" spans="1:17" hidden="1" x14ac:dyDescent="0.2"/>
    <row r="60" spans="1:17" x14ac:dyDescent="0.2"/>
    <row r="61" spans="1:17" x14ac:dyDescent="0.2"/>
    <row r="62" spans="1:17" x14ac:dyDescent="0.2"/>
    <row r="63" spans="1:17" x14ac:dyDescent="0.2"/>
    <row r="64" spans="1:17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hidden="1" x14ac:dyDescent="0.2"/>
    <row r="93" x14ac:dyDescent="0.2"/>
    <row r="94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</sheetData>
  <sheetProtection password="DB3D" sheet="1" objects="1" scenarios="1" selectLockedCells="1"/>
  <mergeCells count="44">
    <mergeCell ref="B51:J56"/>
    <mergeCell ref="N55:P56"/>
    <mergeCell ref="N57:P57"/>
    <mergeCell ref="B8:F8"/>
    <mergeCell ref="B9:F9"/>
    <mergeCell ref="B10:F10"/>
    <mergeCell ref="I47:J47"/>
    <mergeCell ref="K47:L47"/>
    <mergeCell ref="C48:D48"/>
    <mergeCell ref="E48:F48"/>
    <mergeCell ref="G48:H48"/>
    <mergeCell ref="I48:J48"/>
    <mergeCell ref="K48:L48"/>
    <mergeCell ref="A39:B39"/>
    <mergeCell ref="A41:B41"/>
    <mergeCell ref="G41:H41"/>
    <mergeCell ref="C47:D47"/>
    <mergeCell ref="E47:F47"/>
    <mergeCell ref="G47:H47"/>
    <mergeCell ref="A30:B30"/>
    <mergeCell ref="A31:B31"/>
    <mergeCell ref="A33:C33"/>
    <mergeCell ref="A34:D34"/>
    <mergeCell ref="A24:B24"/>
    <mergeCell ref="A25:B25"/>
    <mergeCell ref="A26:B26"/>
    <mergeCell ref="A27:B27"/>
    <mergeCell ref="A29:B29"/>
    <mergeCell ref="B57:D57"/>
    <mergeCell ref="A22:B22"/>
    <mergeCell ref="A6:Q6"/>
    <mergeCell ref="L8:N8"/>
    <mergeCell ref="C14:F14"/>
    <mergeCell ref="G14:J14"/>
    <mergeCell ref="A15:B15"/>
    <mergeCell ref="A16:B16"/>
    <mergeCell ref="A17:B17"/>
    <mergeCell ref="A18:B18"/>
    <mergeCell ref="A19:B19"/>
    <mergeCell ref="A20:B20"/>
    <mergeCell ref="A21:B21"/>
    <mergeCell ref="M36:Q36"/>
    <mergeCell ref="A38:B38"/>
    <mergeCell ref="A23:B23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Intro</vt:lpstr>
      <vt:lpstr>Zone de plaine</vt:lpstr>
      <vt:lpstr>Zones de montagnes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 Julien</dc:creator>
  <cp:lastModifiedBy>Minne Julien</cp:lastModifiedBy>
  <cp:lastPrinted>2021-10-07T12:16:53Z</cp:lastPrinted>
  <dcterms:created xsi:type="dcterms:W3CDTF">2021-10-05T13:03:05Z</dcterms:created>
  <dcterms:modified xsi:type="dcterms:W3CDTF">2021-11-29T12:58:45Z</dcterms:modified>
</cp:coreProperties>
</file>