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46" activeTab="46"/>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<sst xmlns="http://schemas.openxmlformats.org/spreadsheetml/2006/main" count="5457" uniqueCount="864">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</sst>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5">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xf numFmtId="0" fontId="6" fillId="0" borderId="0" xfId="0" applyFont="1" applyBorder="1" applyAlignment="1">
      <alignment horizontal="right"/>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8"/>
  <sheetViews>
    <sheetView tabSelected="1" workbookViewId="0">
      <selection activeCell="E3" sqref="E3"/>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857</v>
      </c>
      <c r="B1" s="7"/>
      <c r="C1" s="7"/>
      <c r="D1" s="7"/>
      <c r="E1" s="78"/>
    </row>
    <row r="3" spans="1:7" ht="15.75" thickBot="1" x14ac:dyDescent="0.3">
      <c r="E3" s="213" t="s">
        <v>758</v>
      </c>
      <c r="F3" s="234"/>
      <c r="G3" s="234"/>
    </row>
    <row r="4" spans="1:7" ht="15.75" thickBot="1" x14ac:dyDescent="0.3">
      <c r="A4" t="s">
        <v>749</v>
      </c>
      <c r="E4" s="174" t="s">
        <v>752</v>
      </c>
    </row>
    <row r="7" spans="1:7" ht="21" x14ac:dyDescent="0.35">
      <c r="A7" s="73">
        <v>1</v>
      </c>
      <c r="B7" s="73"/>
      <c r="C7" s="73"/>
      <c r="D7" s="73"/>
      <c r="E7" s="73" t="s">
        <v>239</v>
      </c>
      <c r="F7" s="175">
        <f>HLOOKUP($E$4,'8.9 Bourgeoisie bilan'!$F$3:$S$228,2,0)</f>
        <v>112951.42</v>
      </c>
    </row>
    <row r="8" spans="1:7" x14ac:dyDescent="0.25">
      <c r="A8" s="78"/>
      <c r="B8" s="74">
        <v>10</v>
      </c>
      <c r="C8" s="74"/>
      <c r="D8" s="74"/>
      <c r="E8" s="74" t="s">
        <v>240</v>
      </c>
      <c r="F8" s="75">
        <f>HLOOKUP($E$4,'8.9 Bourgeoisie bilan'!$F$3:$S$228,2,0)</f>
        <v>112951.42</v>
      </c>
    </row>
    <row r="9" spans="1:7" x14ac:dyDescent="0.25">
      <c r="A9" s="79"/>
      <c r="B9" s="79"/>
      <c r="C9" s="69">
        <v>100</v>
      </c>
      <c r="D9" s="69"/>
      <c r="E9" s="69" t="s">
        <v>241</v>
      </c>
      <c r="F9" s="70">
        <f>HLOOKUP($E$4,'8.9 Bourgeoisie bilan'!$F$3:$S$228,2,0)</f>
        <v>112951.42</v>
      </c>
    </row>
    <row r="10" spans="1:7" x14ac:dyDescent="0.25">
      <c r="D10">
        <v>1000</v>
      </c>
      <c r="E10" t="s">
        <v>313</v>
      </c>
      <c r="F10" s="4">
        <f>HLOOKUP($E$4,'8.9 Bourgeoisie bilan'!$F$3:$S$228,5,0)</f>
        <v>247</v>
      </c>
    </row>
    <row r="11" spans="1:7" x14ac:dyDescent="0.25">
      <c r="D11">
        <v>1001</v>
      </c>
      <c r="E11" t="s">
        <v>314</v>
      </c>
      <c r="F11" s="4">
        <f>HLOOKUP($E$4,'8.9 Bourgeoisie bilan'!$F$3:$S$228,6,0)</f>
        <v>1946.72</v>
      </c>
    </row>
    <row r="12" spans="1:7" x14ac:dyDescent="0.25">
      <c r="D12">
        <v>1002</v>
      </c>
      <c r="E12" t="s">
        <v>322</v>
      </c>
      <c r="F12" s="4">
        <f>HLOOKUP($E$4,'8.9 Bourgeoisie bilan'!$F$3:$S$228,7,0)</f>
        <v>89842.7</v>
      </c>
    </row>
    <row r="13" spans="1:7" x14ac:dyDescent="0.25">
      <c r="D13">
        <v>1003</v>
      </c>
      <c r="E13" t="s">
        <v>315</v>
      </c>
      <c r="F13" s="4">
        <f>HLOOKUP($E$4,'8.9 Bourgeoisie bilan'!$F$3:$S$228,8,0)</f>
        <v>0</v>
      </c>
    </row>
    <row r="14" spans="1:7" x14ac:dyDescent="0.25">
      <c r="D14">
        <v>1004</v>
      </c>
      <c r="E14" t="s">
        <v>316</v>
      </c>
      <c r="F14" s="4">
        <f>HLOOKUP($E$4,'8.9 Bourgeoisie bilan'!$F$3:$S$228,9,0)</f>
        <v>0</v>
      </c>
    </row>
    <row r="15" spans="1:7" x14ac:dyDescent="0.25">
      <c r="D15">
        <v>1009</v>
      </c>
      <c r="E15" t="s">
        <v>317</v>
      </c>
      <c r="F15" s="4">
        <f>HLOOKUP($E$4,'8.9 Bourgeoisie bilan'!$F$3:$S$228,10,0)</f>
        <v>0</v>
      </c>
    </row>
    <row r="16" spans="1:7"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2023-06-06T09:04:20Z</dcterms:modified>
</cp:coreProperties>
</file>