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G:\2400_0 Station phyto Resp\Plan d'action\places de remplissage-ECR-2021\"/>
    </mc:Choice>
  </mc:AlternateContent>
  <xr:revisionPtr revIDLastSave="0" documentId="13_ncr:1_{A3A77F01-2806-4D63-948C-4337E3E038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 RCJU 15.06.22" sheetId="2" r:id="rId1"/>
  </sheets>
  <definedNames>
    <definedName name="_xlnm.Print_Area" localSheetId="0">'Formulaire RCJU 15.06.22'!$A$1:$AA$202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2" l="1"/>
  <c r="S117" i="2"/>
  <c r="R117" i="2"/>
  <c r="J8" i="2"/>
  <c r="V136" i="2"/>
  <c r="U106" i="2" l="1"/>
  <c r="S131" i="2"/>
  <c r="J122" i="2"/>
  <c r="K122" i="2"/>
  <c r="L122" i="2"/>
  <c r="M122" i="2"/>
  <c r="N122" i="2"/>
  <c r="O122" i="2"/>
  <c r="P122" i="2"/>
  <c r="Q122" i="2"/>
  <c r="R122" i="2"/>
  <c r="S122" i="2"/>
  <c r="J123" i="2"/>
  <c r="K123" i="2"/>
  <c r="L123" i="2"/>
  <c r="M123" i="2"/>
  <c r="N123" i="2"/>
  <c r="O123" i="2"/>
  <c r="P123" i="2"/>
  <c r="Q123" i="2"/>
  <c r="R123" i="2"/>
  <c r="S123" i="2"/>
  <c r="J124" i="2"/>
  <c r="K124" i="2"/>
  <c r="L124" i="2"/>
  <c r="M124" i="2"/>
  <c r="N124" i="2"/>
  <c r="O124" i="2"/>
  <c r="P124" i="2"/>
  <c r="Q124" i="2"/>
  <c r="R124" i="2"/>
  <c r="S124" i="2"/>
  <c r="J125" i="2"/>
  <c r="K125" i="2"/>
  <c r="L125" i="2"/>
  <c r="M125" i="2"/>
  <c r="N125" i="2"/>
  <c r="O125" i="2"/>
  <c r="P125" i="2"/>
  <c r="Q125" i="2"/>
  <c r="R125" i="2"/>
  <c r="S125" i="2"/>
  <c r="J126" i="2"/>
  <c r="K126" i="2"/>
  <c r="L126" i="2"/>
  <c r="M126" i="2"/>
  <c r="N126" i="2"/>
  <c r="O126" i="2"/>
  <c r="P126" i="2"/>
  <c r="Q126" i="2"/>
  <c r="R126" i="2"/>
  <c r="S126" i="2"/>
  <c r="J127" i="2"/>
  <c r="K127" i="2"/>
  <c r="L127" i="2"/>
  <c r="M127" i="2"/>
  <c r="N127" i="2"/>
  <c r="O127" i="2"/>
  <c r="P127" i="2"/>
  <c r="Q127" i="2"/>
  <c r="R127" i="2"/>
  <c r="S127" i="2"/>
  <c r="J128" i="2"/>
  <c r="K128" i="2"/>
  <c r="L128" i="2"/>
  <c r="M128" i="2"/>
  <c r="N128" i="2"/>
  <c r="O128" i="2"/>
  <c r="P128" i="2"/>
  <c r="Q128" i="2"/>
  <c r="R128" i="2"/>
  <c r="S128" i="2"/>
  <c r="J129" i="2"/>
  <c r="K129" i="2"/>
  <c r="L129" i="2"/>
  <c r="M129" i="2"/>
  <c r="N129" i="2"/>
  <c r="O129" i="2"/>
  <c r="P129" i="2"/>
  <c r="Q129" i="2"/>
  <c r="R129" i="2"/>
  <c r="S129" i="2"/>
  <c r="J130" i="2"/>
  <c r="K130" i="2"/>
  <c r="L130" i="2"/>
  <c r="M130" i="2"/>
  <c r="N130" i="2"/>
  <c r="O130" i="2"/>
  <c r="P130" i="2"/>
  <c r="Q130" i="2"/>
  <c r="R130" i="2"/>
  <c r="S130" i="2"/>
  <c r="J131" i="2"/>
  <c r="K131" i="2"/>
  <c r="L131" i="2"/>
  <c r="M131" i="2"/>
  <c r="N131" i="2"/>
  <c r="O131" i="2"/>
  <c r="P131" i="2"/>
  <c r="Q131" i="2"/>
  <c r="R131" i="2"/>
  <c r="I123" i="2"/>
  <c r="I124" i="2"/>
  <c r="I125" i="2"/>
  <c r="I126" i="2"/>
  <c r="I127" i="2"/>
  <c r="I128" i="2"/>
  <c r="I129" i="2"/>
  <c r="I130" i="2"/>
  <c r="I131" i="2"/>
  <c r="I122" i="2"/>
  <c r="L8" i="2"/>
  <c r="I133" i="2" l="1"/>
  <c r="P81" i="2"/>
  <c r="P91" i="2" s="1"/>
  <c r="P90" i="2"/>
  <c r="P80" i="2"/>
  <c r="P89" i="2"/>
  <c r="P79" i="2"/>
  <c r="B13" i="2"/>
  <c r="B176" i="2" l="1"/>
  <c r="G117" i="2" l="1"/>
  <c r="D127" i="2" l="1"/>
  <c r="D130" i="2"/>
  <c r="D131" i="2"/>
  <c r="U111" i="2"/>
  <c r="U107" i="2"/>
  <c r="U108" i="2"/>
  <c r="U109" i="2"/>
  <c r="U110" i="2"/>
  <c r="Y152" i="2" s="1"/>
  <c r="U112" i="2"/>
  <c r="U113" i="2"/>
  <c r="U114" i="2"/>
  <c r="U115" i="2"/>
  <c r="Y157" i="2" l="1"/>
  <c r="Y156" i="2"/>
  <c r="Y155" i="2"/>
  <c r="Y154" i="2"/>
  <c r="Y153" i="2"/>
  <c r="Y150" i="2"/>
  <c r="Y149" i="2"/>
  <c r="Y151" i="2"/>
  <c r="S133" i="2"/>
  <c r="R133" i="2"/>
  <c r="P133" i="2"/>
  <c r="N133" i="2"/>
  <c r="L133" i="2"/>
  <c r="Q133" i="2"/>
  <c r="O133" i="2"/>
  <c r="M133" i="2"/>
  <c r="K133" i="2"/>
  <c r="J133" i="2"/>
  <c r="D125" i="2"/>
  <c r="D126" i="2"/>
  <c r="D128" i="2"/>
  <c r="D129" i="2"/>
  <c r="D124" i="2"/>
  <c r="D122" i="2"/>
  <c r="V133" i="2" l="1"/>
  <c r="K117" i="2"/>
  <c r="O117" i="2"/>
  <c r="L117" i="2"/>
  <c r="M117" i="2"/>
  <c r="N117" i="2"/>
  <c r="P117" i="2"/>
  <c r="Q117" i="2"/>
  <c r="J117" i="2"/>
  <c r="V138" i="2" l="1"/>
  <c r="I141" i="2" s="1"/>
  <c r="J10" i="2"/>
  <c r="D123" i="2"/>
  <c r="I117" i="2"/>
  <c r="F117" i="2"/>
  <c r="D147" i="2"/>
  <c r="J14" i="2" l="1"/>
  <c r="Y148" i="2"/>
  <c r="Y158" i="2" s="1"/>
  <c r="J9" i="2" s="1"/>
  <c r="U117" i="2"/>
  <c r="Q141" i="2" l="1"/>
  <c r="Q144" i="2" s="1"/>
  <c r="Q146" i="2" s="1"/>
  <c r="Q149" i="2" l="1"/>
  <c r="J141" i="2"/>
  <c r="K141" i="2"/>
  <c r="S141" i="2"/>
  <c r="O141" i="2"/>
  <c r="I144" i="2"/>
  <c r="L141" i="2"/>
  <c r="P141" i="2"/>
  <c r="M141" i="2"/>
  <c r="N141" i="2"/>
  <c r="R141" i="2"/>
  <c r="R144" i="2" s="1"/>
  <c r="R146" i="2" s="1"/>
  <c r="I146" i="2" l="1"/>
  <c r="I149" i="2" s="1"/>
  <c r="R149" i="2"/>
  <c r="V141" i="2"/>
  <c r="N144" i="2"/>
  <c r="N146" i="2" s="1"/>
  <c r="J144" i="2"/>
  <c r="J146" i="2" s="1"/>
  <c r="M144" i="2"/>
  <c r="M146" i="2" s="1"/>
  <c r="P144" i="2"/>
  <c r="P146" i="2" s="1"/>
  <c r="L144" i="2"/>
  <c r="L146" i="2" s="1"/>
  <c r="O144" i="2"/>
  <c r="O146" i="2" s="1"/>
  <c r="S144" i="2"/>
  <c r="S146" i="2" s="1"/>
  <c r="S150" i="2" s="1"/>
  <c r="K144" i="2"/>
  <c r="K146" i="2" s="1"/>
  <c r="V144" i="2" l="1"/>
  <c r="V148" i="2"/>
  <c r="J150" i="2"/>
  <c r="O150" i="2"/>
  <c r="N149" i="2"/>
  <c r="N150" i="2"/>
  <c r="M149" i="2"/>
  <c r="J149" i="2"/>
  <c r="K150" i="2"/>
  <c r="I150" i="2"/>
  <c r="S149" i="2"/>
  <c r="R150" i="2"/>
  <c r="P150" i="2"/>
  <c r="O149" i="2"/>
  <c r="M150" i="2"/>
  <c r="L149" i="2"/>
  <c r="K149" i="2"/>
  <c r="L150" i="2"/>
  <c r="P149" i="2"/>
  <c r="Q150" i="2"/>
  <c r="J152" i="2" l="1"/>
  <c r="K152" i="2"/>
  <c r="R152" i="2"/>
  <c r="I152" i="2"/>
  <c r="Q152" i="2"/>
  <c r="N152" i="2"/>
  <c r="M152" i="2"/>
  <c r="P152" i="2"/>
  <c r="L152" i="2"/>
  <c r="O152" i="2"/>
  <c r="U149" i="2"/>
  <c r="U150" i="2"/>
  <c r="V150" i="2" s="1"/>
  <c r="U152" i="2" l="1"/>
  <c r="V152" i="2" s="1"/>
  <c r="V149" i="2"/>
  <c r="S152" i="2"/>
  <c r="V153" i="2" l="1"/>
  <c r="V146" i="2" s="1"/>
  <c r="J13" i="2" l="1"/>
</calcChain>
</file>

<file path=xl/sharedStrings.xml><?xml version="1.0" encoding="utf-8"?>
<sst xmlns="http://schemas.openxmlformats.org/spreadsheetml/2006/main" count="228" uniqueCount="159">
  <si>
    <t>Mai</t>
  </si>
  <si>
    <t>ha</t>
  </si>
  <si>
    <t>Total</t>
  </si>
  <si>
    <t>-</t>
  </si>
  <si>
    <t>Ø</t>
  </si>
  <si>
    <r>
      <t>m</t>
    </r>
    <r>
      <rPr>
        <vertAlign val="superscript"/>
        <sz val="11"/>
        <color theme="1"/>
        <rFont val="Arial"/>
        <family val="2"/>
      </rPr>
      <t>2</t>
    </r>
  </si>
  <si>
    <t>Nom</t>
  </si>
  <si>
    <t>Prénom</t>
  </si>
  <si>
    <t>Date</t>
  </si>
  <si>
    <t>Orge</t>
  </si>
  <si>
    <t>Maïs</t>
  </si>
  <si>
    <t>Colza</t>
  </si>
  <si>
    <t>Mars</t>
  </si>
  <si>
    <t>Avril</t>
  </si>
  <si>
    <t>Juin</t>
  </si>
  <si>
    <t>Juillet</t>
  </si>
  <si>
    <t>Août</t>
  </si>
  <si>
    <t>Septembre</t>
  </si>
  <si>
    <t>Octobre</t>
  </si>
  <si>
    <t>(surface d'évaporation, y.c. 25% de réserve)</t>
  </si>
  <si>
    <t>Différence entre eau de lavage prévisible et évaporation (litres)</t>
  </si>
  <si>
    <t>Différence</t>
  </si>
  <si>
    <t>Calcul bac de rétention  1 mois max.</t>
  </si>
  <si>
    <t>Calcul bac de rétention  1 mois</t>
  </si>
  <si>
    <t>Calcul bac de rétention 2 mois successifs</t>
  </si>
  <si>
    <t>Calcul bac de rétention 2*2 mois</t>
  </si>
  <si>
    <t>Calcul bac de rétention 3 mois successifs</t>
  </si>
  <si>
    <t>Quantité d'eau de lavage (Litres)</t>
  </si>
  <si>
    <r>
      <t>Evaporation moyenne (selon données météo) (Litres/m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</si>
  <si>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Evaporation moyenne sur la place de lavage (litres)</t>
  </si>
  <si>
    <t>Pulvé. n°2</t>
  </si>
  <si>
    <t>Herbages</t>
  </si>
  <si>
    <t>Litres</t>
  </si>
  <si>
    <t xml:space="preserve">Eau par lavage </t>
  </si>
  <si>
    <t>JU</t>
  </si>
  <si>
    <t>N° exploitation</t>
  </si>
  <si>
    <t>Largeur rampe</t>
  </si>
  <si>
    <t>Pulvé. n°1</t>
  </si>
  <si>
    <t>Pulvé. n°3</t>
  </si>
  <si>
    <t>Dernier contrôle</t>
  </si>
  <si>
    <t>Type de pulvérisateur</t>
  </si>
  <si>
    <t xml:space="preserve">Volume cuve </t>
  </si>
  <si>
    <t>NPA Localité</t>
  </si>
  <si>
    <t>Adresse</t>
  </si>
  <si>
    <t>Tel. mobile</t>
  </si>
  <si>
    <t>Email</t>
  </si>
  <si>
    <r>
      <rPr>
        <b/>
        <sz val="11"/>
        <color theme="1"/>
        <rFont val="Arial"/>
        <family val="2"/>
      </rPr>
      <t>Exploitation agricole n°2</t>
    </r>
    <r>
      <rPr>
        <sz val="11"/>
        <color theme="1"/>
        <rFont val="Arial"/>
        <family val="2"/>
        <charset val="204"/>
      </rPr>
      <t>, dans le cas d'une place à usage en commun</t>
    </r>
  </si>
  <si>
    <t>Tel. fixe</t>
  </si>
  <si>
    <t>Cette demande concerne une place de :</t>
  </si>
  <si>
    <t>Traitement pour tiers</t>
  </si>
  <si>
    <t>Choisir</t>
  </si>
  <si>
    <t>Blé planifiable</t>
  </si>
  <si>
    <t>Blé fourrager</t>
  </si>
  <si>
    <t>Surfaces</t>
  </si>
  <si>
    <t>Système de production</t>
  </si>
  <si>
    <t>Février</t>
  </si>
  <si>
    <t>Nov.</t>
  </si>
  <si>
    <t>Déc. / janv.</t>
  </si>
  <si>
    <t>Données techniques du, des pulvérisateurs à rampe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</si>
  <si>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  <charset val="204"/>
      </rPr>
      <t xml:space="preserve"> / an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</si>
  <si>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  <charset val="204"/>
      </rPr>
      <t xml:space="preserve">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  <charset val="204"/>
      </rPr>
      <t xml:space="preserve"> / an</t>
    </r>
  </si>
  <si>
    <t>Max mois</t>
  </si>
  <si>
    <t>Min mois</t>
  </si>
  <si>
    <t>Cette demande de soutien concerne un investissement :</t>
  </si>
  <si>
    <t xml:space="preserve">Choisir </t>
  </si>
  <si>
    <t xml:space="preserve">Tel. </t>
  </si>
  <si>
    <t xml:space="preserve">Par ma signature: </t>
  </si>
  <si>
    <t>Lieu</t>
  </si>
  <si>
    <t>Quantité d'eau de lavage par an</t>
  </si>
  <si>
    <t>Cuve de rétention (y.c. 25% de réserve)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</si>
  <si>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  <charset val="204"/>
      </rPr>
      <t xml:space="preserve"> </t>
    </r>
  </si>
  <si>
    <t xml:space="preserve">Surface totale traitée par an </t>
  </si>
  <si>
    <t>Surface installation de traitement eaux-PPh</t>
  </si>
  <si>
    <t>[mètres]</t>
  </si>
  <si>
    <t>[litres]</t>
  </si>
  <si>
    <t>[jj.mm.aa]</t>
  </si>
  <si>
    <t>Volume de la fosse à lisier reliée à la place</t>
  </si>
  <si>
    <t>Les cases en orange sont à remplir</t>
  </si>
  <si>
    <t>Les cases en bleu: cliquer et sélectionner dans la liste de choix</t>
  </si>
  <si>
    <t xml:space="preserve">Demande de soutien et justificatif pour une place de remplissage-lavage </t>
  </si>
  <si>
    <t xml:space="preserve">Nombre de lavages par mois </t>
  </si>
  <si>
    <r>
      <t xml:space="preserve">Inscrire par mois le nombre de lavages de votre pulvérisateur. </t>
    </r>
    <r>
      <rPr>
        <u/>
        <sz val="11"/>
        <color theme="1"/>
        <rFont val="Arial"/>
        <family val="2"/>
      </rPr>
      <t>Une intervention (sur une seule, ou plusieurs parcelles) =&gt; 1 lavage</t>
    </r>
    <r>
      <rPr>
        <sz val="11"/>
        <color theme="1"/>
        <rFont val="Arial"/>
        <family val="2"/>
        <charset val="204"/>
      </rPr>
      <t>. Exception: si une intervention n'entraîne pas</t>
    </r>
  </si>
  <si>
    <t>forcément un lavage consécutif, car le rinçage au champ est considéré comme suffisant, par exemple lors d'applications consécutives de fongicides (pommes de terre, etc.)</t>
  </si>
  <si>
    <t xml:space="preserve">Lavages </t>
  </si>
  <si>
    <t>Pulvé. n°4</t>
  </si>
  <si>
    <t>Pulvé. n°5</t>
  </si>
  <si>
    <t>Pulvé. n°6</t>
  </si>
  <si>
    <t>Volume cuve pulvérisateur</t>
  </si>
  <si>
    <t>100 L</t>
  </si>
  <si>
    <t>200 L</t>
  </si>
  <si>
    <t>250 L</t>
  </si>
  <si>
    <t>300 L</t>
  </si>
  <si>
    <t>350 L</t>
  </si>
  <si>
    <t>450 L</t>
  </si>
  <si>
    <t>600 L</t>
  </si>
  <si>
    <t>800 L</t>
  </si>
  <si>
    <t>1000 L</t>
  </si>
  <si>
    <t>1200 L</t>
  </si>
  <si>
    <t>&gt;1200 L</t>
  </si>
  <si>
    <t>&lt; 400 L</t>
  </si>
  <si>
    <r>
      <t>m</t>
    </r>
    <r>
      <rPr>
        <i/>
        <vertAlign val="superscript"/>
        <sz val="11"/>
        <color theme="1"/>
        <rFont val="Arial"/>
        <family val="2"/>
      </rPr>
      <t>3</t>
    </r>
    <r>
      <rPr>
        <i/>
        <sz val="11"/>
        <color theme="1"/>
        <rFont val="Arial"/>
        <family val="2"/>
      </rPr>
      <t xml:space="preserve"> </t>
    </r>
  </si>
  <si>
    <r>
      <t>m</t>
    </r>
    <r>
      <rPr>
        <i/>
        <vertAlign val="superscript"/>
        <sz val="11"/>
        <color theme="1"/>
        <rFont val="Arial"/>
        <family val="2"/>
      </rPr>
      <t>2</t>
    </r>
  </si>
  <si>
    <t>copie du rapport de contrôle PER du pulvérisateur</t>
  </si>
  <si>
    <t xml:space="preserve">les offres des artisants, le cas échéant les prestations personnelles chiffrées </t>
  </si>
  <si>
    <t>copie du permis de traiter, respectivement du diplôme de fomation agricole reconnu comme tel</t>
  </si>
  <si>
    <t>Documents à joinde à cette demande :</t>
  </si>
  <si>
    <t xml:space="preserve">Cette demande concerne une place reliée à : </t>
  </si>
  <si>
    <t>Surface place de remplissage-lavage :</t>
  </si>
  <si>
    <t>Quantité d'eau issue des précipitations</t>
  </si>
  <si>
    <t>, dont couverte :</t>
  </si>
  <si>
    <t>Type :</t>
  </si>
  <si>
    <t>Fosse à lisier reliée à la place :  Volume :</t>
  </si>
  <si>
    <r>
      <rPr>
        <b/>
        <sz val="11"/>
        <color theme="1"/>
        <rFont val="Arial"/>
        <family val="2"/>
      </rPr>
      <t>Exploitation agricole n°1</t>
    </r>
    <r>
      <rPr>
        <sz val="11"/>
        <color theme="1"/>
        <rFont val="Arial"/>
        <family val="2"/>
        <charset val="204"/>
      </rPr>
      <t xml:space="preserve">, où sera construite la future place de remplissage+lavage pour pulvérisateur </t>
    </r>
  </si>
  <si>
    <t>je confirme l'exactitude des données transmises</t>
  </si>
  <si>
    <t>4. Conditions d'accès aux aides à l'investissement</t>
  </si>
  <si>
    <t xml:space="preserve">1. Chiffres clés </t>
  </si>
  <si>
    <t>2. Conditions d'accès aux aides à l'investissement</t>
  </si>
  <si>
    <t>3. Exigences pour la place de remplissage-lavage pour pulvérisateurs</t>
  </si>
  <si>
    <t>5. Surfaces traitées et quantités d'eau de lavage</t>
  </si>
  <si>
    <t>si intégrée dans projet</t>
  </si>
  <si>
    <t xml:space="preserve">Un nombre précis de lavages est très important pour calculer le volume de fosse à lisier nécessaire ou pour calculer le dimensionnement d'une installation de traitement </t>
  </si>
  <si>
    <t>des eaux de lavage (Biobac, évaporateur, etc.). Le volume d'eau par lavage est calculé, est à adapter en fonction du volume de la cuve du pulvérisateur (tableau sur la droite).</t>
  </si>
  <si>
    <r>
      <t xml:space="preserve">6. Dimensionnement de l'installation de traitement d'eau </t>
    </r>
    <r>
      <rPr>
        <b/>
        <sz val="18"/>
        <color theme="1"/>
        <rFont val="Arial"/>
        <family val="2"/>
      </rPr>
      <t>(calcul automatique)</t>
    </r>
  </si>
  <si>
    <r>
      <t>0.6 m</t>
    </r>
    <r>
      <rPr>
        <i/>
        <vertAlign val="superscript"/>
        <sz val="11"/>
        <color theme="1"/>
        <rFont val="Arial"/>
        <family val="2"/>
      </rPr>
      <t>3</t>
    </r>
    <r>
      <rPr>
        <i/>
        <sz val="11"/>
        <color theme="1"/>
        <rFont val="Arial"/>
        <family val="2"/>
      </rPr>
      <t xml:space="preserve">  par an et par m</t>
    </r>
    <r>
      <rPr>
        <i/>
        <vertAlign val="superscript"/>
        <sz val="11"/>
        <color theme="1"/>
        <rFont val="Arial"/>
        <family val="2"/>
      </rPr>
      <t>2</t>
    </r>
    <r>
      <rPr>
        <i/>
        <sz val="11"/>
        <color theme="1"/>
        <rFont val="Arial"/>
        <family val="2"/>
      </rPr>
      <t xml:space="preserve"> non couvert</t>
    </r>
  </si>
  <si>
    <r>
      <t>Projet, investissement</t>
    </r>
    <r>
      <rPr>
        <u/>
        <sz val="11"/>
        <color theme="1"/>
        <rFont val="Arial"/>
        <family val="2"/>
      </rPr>
      <t xml:space="preserve"> d’un montant total</t>
    </r>
    <r>
      <rPr>
        <sz val="11"/>
        <color theme="1"/>
        <rFont val="Arial"/>
        <family val="2"/>
        <charset val="204"/>
      </rPr>
      <t xml:space="preserve"> inférieur à 20'000.- CHF : </t>
    </r>
  </si>
  <si>
    <t>Exploitation ou groupe d’exploitations sans/avec culture spéciale (selon Oterm) :</t>
  </si>
  <si>
    <r>
      <t>Projet, investissement</t>
    </r>
    <r>
      <rPr>
        <u/>
        <sz val="11"/>
        <color theme="1"/>
        <rFont val="Arial"/>
        <family val="2"/>
      </rPr>
      <t xml:space="preserve"> d’un montant total</t>
    </r>
    <r>
      <rPr>
        <sz val="11"/>
        <color theme="1"/>
        <rFont val="Arial"/>
        <family val="2"/>
        <charset val="204"/>
      </rPr>
      <t xml:space="preserve"> supérieur à 20'000.- CHF : </t>
    </r>
  </si>
  <si>
    <t xml:space="preserve">1) fosse à lisier : volume vacant suffisant, et </t>
  </si>
  <si>
    <t xml:space="preserve">3) permis de traiter valable, et </t>
  </si>
  <si>
    <t xml:space="preserve">Conditions 1) à 4) ci-dessus, et </t>
  </si>
  <si>
    <t>5) 60 ha de surfaces traitées cumulées par année civile. Les surfaces traitées pour tiers sont comptabilisées sur présentation</t>
  </si>
  <si>
    <t xml:space="preserve">    des factures des trois dernières années</t>
  </si>
  <si>
    <t>Recommandation intercantonale</t>
  </si>
  <si>
    <t>Lien:</t>
  </si>
  <si>
    <t xml:space="preserve">Des conditions et des exigences spécifiques pour la RCJU sont fixées pour : l’utilisation de la place, l’emplacement et la surface de l’infrastructure, </t>
  </si>
  <si>
    <t>Brochure Agridea n° 3832 « Place de remplissage et nettoyage des pulvérisateurs »</t>
  </si>
  <si>
    <t>le contrat signé entre les parties (uniquement en cas d'investissement et/ou d'utilisation en commun)</t>
  </si>
  <si>
    <t>le plan des volumes de fosse à lisier et/ou de fumière, calculé par FRI ou par ENV, selon les indications de l'autorités cantonale compétente</t>
  </si>
  <si>
    <t>les plans ou croquis de la place de remplissage-lavage selon indications des autorités cantonales</t>
  </si>
  <si>
    <t>Signature exploitation n°1</t>
  </si>
  <si>
    <t>Signature exploitation n°2</t>
  </si>
  <si>
    <t>de remplissage-lavage des pulvérisateurs sur le territoire de la RCJU</t>
  </si>
  <si>
    <t xml:space="preserve">Signature exploitation n°3 </t>
  </si>
  <si>
    <r>
      <rPr>
        <b/>
        <sz val="11"/>
        <color theme="1"/>
        <rFont val="Arial"/>
        <family val="2"/>
      </rPr>
      <t>Exploitation agricole n°3</t>
    </r>
    <r>
      <rPr>
        <sz val="11"/>
        <color theme="1"/>
        <rFont val="Arial"/>
        <family val="2"/>
        <charset val="204"/>
      </rPr>
      <t>, dans le cas d'une place à usage en commun</t>
    </r>
    <r>
      <rPr>
        <sz val="11"/>
        <color theme="1"/>
        <rFont val="Arial"/>
        <family val="2"/>
      </rPr>
      <t xml:space="preserve"> (Si plus de 3 exploitations, indiquez les coordonnées sur la dernière page)</t>
    </r>
  </si>
  <si>
    <t xml:space="preserve">j'approuve les calculs de cette demande, ainsi que les exigences et les conditions d'accès au financement liées aux places </t>
  </si>
  <si>
    <t>Une fois complet, cette demande doit être jointe au dossier. Le tout doit être envoyé au Service de l'économie rurale, à Courtemelon.</t>
  </si>
  <si>
    <t xml:space="preserve">les exigences de construction, l’équipement indispensable, les distances à respecter, l’entretien des places, etc. </t>
  </si>
  <si>
    <t xml:space="preserve">Les exigences spécifiques pour la RCJU respectent les exigences minimales fixées dans le document "Recommandation intercantonale pour les aires de remplissage </t>
  </si>
  <si>
    <r>
      <t xml:space="preserve">et de lavage des pulvérisateurs et la gestion dans l'agriculture des eaux de rinçage et de nettoyage contenant des produits phytosanitaires" </t>
    </r>
    <r>
      <rPr>
        <i/>
        <sz val="9"/>
        <color theme="1"/>
        <rFont val="Arial"/>
        <family val="2"/>
      </rPr>
      <t>(version oct. 2020)</t>
    </r>
  </si>
  <si>
    <t>Commentaires :</t>
  </si>
  <si>
    <t>Surface insatallation de traitement des eaux+PPh par évaporation</t>
  </si>
  <si>
    <t>Pour les surfaces par culture, indiquez la moyenne des 3 dernières années selon le, les recensement-s agricole-s de-des exploitation-s</t>
  </si>
  <si>
    <t>4) stockage de produits phytosanitaires (PPh) conforme aux Bonnes Pratiques Agricoles, ainsi qu’à la législation en vigueur</t>
  </si>
  <si>
    <r>
      <t xml:space="preserve">Veuillez prendre connaissance des détails dans le document annexe </t>
    </r>
    <r>
      <rPr>
        <i/>
        <sz val="11"/>
        <color theme="1"/>
        <rFont val="Arial"/>
        <family val="2"/>
      </rPr>
      <t xml:space="preserve">"Conditions d’accès aux aides à l’investissement et exigences pour les places </t>
    </r>
  </si>
  <si>
    <t>pour les pulvérisateurs à rampe ou à turbine dans le canton du Jura</t>
  </si>
  <si>
    <t>de remplissage-lavage des pulvérisateurs soutenues dans la RCJU "</t>
  </si>
  <si>
    <t>le document signé "Conditions d’accès aux aides à l’investissement et exigences pour les places de remplissage-lavage des pulvérisateurs soutenues dans la RCJU "</t>
  </si>
  <si>
    <t>2) pulvérisateur à rampe ou à turbine avec contrôle PER à jour, et</t>
  </si>
  <si>
    <r>
      <rPr>
        <b/>
        <sz val="16"/>
        <color theme="1"/>
        <rFont val="Arial"/>
        <family val="2"/>
      </rPr>
      <t xml:space="preserve">Résumé </t>
    </r>
    <r>
      <rPr>
        <sz val="12"/>
        <color theme="1"/>
        <rFont val="Arial"/>
        <family val="2"/>
      </rPr>
      <t>(remplissage automatique dès que tous les cases sont complétées aux points 4 et 5</t>
    </r>
    <r>
      <rPr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</si>
</sst>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dd/mm/yy;@"/>
  </numFmts>
  <fonts count="47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11"/>
      <color theme="1"/>
      <name val="Arial"/>
      <family val="2"/>
    </font>
    <font>
      <u/>
      <sz val="11"/>
      <color theme="10"/>
      <name val="Arial"/>
      <family val="2"/>
      <charset val="204"/>
    </font>
    <font>
      <u/>
      <sz val="11"/>
      <color theme="1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0" tint="-0.249977111117893"/>
      <name val="Arial"/>
      <family val="2"/>
      <charset val="204"/>
    </font>
    <font>
      <b/>
      <sz val="11"/>
      <color theme="0" tint="-0.34998626667073579"/>
      <name val="Arial"/>
      <family val="2"/>
    </font>
    <font>
      <sz val="20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trike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i/>
      <sz val="9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3F3F3F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13">
    <xf numFmtId="0" fontId="0" fillId="0" borderId="0" xfId="0"/>
    <xf numFmtId="164" fontId="10" fillId="37" borderId="16" xfId="9" applyNumberFormat="1" applyFill="1" applyBorder="1" applyAlignment="1" applyProtection="1">
      <alignment horizontal="right"/>
      <protection locked="0"/>
    </xf>
    <xf numFmtId="3" fontId="24" fillId="37" borderId="16" xfId="9" applyNumberFormat="1" applyFont="1" applyFill="1" applyBorder="1" applyProtection="1">
      <protection locked="0"/>
    </xf>
    <xf numFmtId="0" fontId="10" fillId="36" borderId="26" xfId="9" applyFill="1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19" fillId="0" borderId="0" xfId="0" applyFont="1" applyBorder="1" applyAlignment="1" applyProtection="1">
      <alignment wrapText="1"/>
    </xf>
    <xf numFmtId="0" fontId="0" fillId="0" borderId="0" xfId="0" applyBorder="1" applyProtection="1"/>
    <xf numFmtId="0" fontId="34" fillId="0" borderId="0" xfId="0" applyFont="1" applyProtection="1"/>
    <xf numFmtId="0" fontId="0" fillId="38" borderId="29" xfId="0" applyFill="1" applyBorder="1" applyAlignment="1" applyProtection="1">
      <alignment vertical="center"/>
    </xf>
    <xf numFmtId="165" fontId="39" fillId="39" borderId="30" xfId="0" applyNumberFormat="1" applyFont="1" applyFill="1" applyBorder="1" applyAlignment="1" applyProtection="1"/>
    <xf numFmtId="0" fontId="0" fillId="38" borderId="15" xfId="0" applyFill="1" applyBorder="1" applyAlignment="1" applyProtection="1"/>
    <xf numFmtId="164" fontId="39" fillId="39" borderId="13" xfId="0" applyNumberFormat="1" applyFont="1" applyFill="1" applyBorder="1" applyProtection="1"/>
    <xf numFmtId="0" fontId="0" fillId="38" borderId="15" xfId="0" applyFill="1" applyBorder="1" applyAlignment="1" applyProtection="1">
      <alignment vertical="center"/>
    </xf>
    <xf numFmtId="164" fontId="43" fillId="39" borderId="13" xfId="0" applyNumberFormat="1" applyFont="1" applyFill="1" applyBorder="1" applyProtection="1"/>
    <xf numFmtId="0" fontId="44" fillId="38" borderId="15" xfId="0" applyFont="1" applyFill="1" applyBorder="1" applyAlignment="1" applyProtection="1">
      <alignment vertical="center"/>
    </xf>
    <xf numFmtId="165" fontId="43" fillId="39" borderId="13" xfId="0" applyNumberFormat="1" applyFont="1" applyFill="1" applyBorder="1" applyProtection="1"/>
    <xf numFmtId="0" fontId="0" fillId="0" borderId="0" xfId="0" applyBorder="1" applyAlignment="1" applyProtection="1">
      <alignment horizontal="right"/>
    </xf>
    <xf numFmtId="0" fontId="44" fillId="0" borderId="0" xfId="0" applyFont="1" applyProtection="1"/>
    <xf numFmtId="0" fontId="44" fillId="0" borderId="0" xfId="0" applyFont="1" applyAlignment="1" applyProtection="1">
      <alignment horizontal="right"/>
    </xf>
    <xf numFmtId="0" fontId="0" fillId="0" borderId="0" xfId="0" applyFill="1" applyProtection="1"/>
    <xf numFmtId="0" fontId="28" fillId="0" borderId="0" xfId="50" applyAlignment="1" applyProtection="1">
      <alignment vertical="center"/>
    </xf>
    <xf numFmtId="0" fontId="17" fillId="0" borderId="0" xfId="0" applyFont="1" applyAlignment="1" applyProtection="1">
      <alignment horizontal="right"/>
    </xf>
    <xf numFmtId="0" fontId="17" fillId="0" borderId="0" xfId="0" applyFont="1" applyProtection="1"/>
    <xf numFmtId="0" fontId="41" fillId="0" borderId="0" xfId="0" applyFont="1" applyProtection="1"/>
    <xf numFmtId="0" fontId="0" fillId="0" borderId="0" xfId="0" applyBorder="1" applyAlignment="1" applyProtection="1">
      <alignment textRotation="45"/>
    </xf>
    <xf numFmtId="0" fontId="10" fillId="0" borderId="0" xfId="9" applyFill="1" applyBorder="1" applyProtection="1"/>
    <xf numFmtId="0" fontId="31" fillId="35" borderId="0" xfId="0" applyFont="1" applyFill="1" applyProtection="1"/>
    <xf numFmtId="0" fontId="31" fillId="35" borderId="0" xfId="0" applyFont="1" applyFill="1" applyAlignment="1" applyProtection="1">
      <alignment horizontal="right"/>
    </xf>
    <xf numFmtId="0" fontId="31" fillId="40" borderId="0" xfId="0" applyFont="1" applyFill="1" applyAlignment="1" applyProtection="1">
      <alignment vertical="top"/>
    </xf>
    <xf numFmtId="0" fontId="31" fillId="0" borderId="0" xfId="0" applyFont="1" applyFill="1" applyAlignment="1" applyProtection="1">
      <alignment vertical="top"/>
    </xf>
    <xf numFmtId="0" fontId="31" fillId="0" borderId="0" xfId="0" applyFont="1" applyFill="1" applyAlignment="1" applyProtection="1"/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/>
    </xf>
    <xf numFmtId="0" fontId="0" fillId="0" borderId="16" xfId="0" applyBorder="1" applyProtection="1"/>
    <xf numFmtId="0" fontId="23" fillId="0" borderId="0" xfId="0" applyFont="1" applyBorder="1" applyAlignment="1" applyProtection="1">
      <alignment horizontal="left"/>
    </xf>
    <xf numFmtId="164" fontId="20" fillId="0" borderId="0" xfId="10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25" fillId="0" borderId="0" xfId="0" applyFont="1" applyBorder="1" applyAlignment="1" applyProtection="1"/>
    <xf numFmtId="0" fontId="1" fillId="0" borderId="0" xfId="0" applyFont="1" applyAlignment="1" applyProtection="1"/>
    <xf numFmtId="0" fontId="25" fillId="0" borderId="0" xfId="0" applyFont="1" applyAlignment="1" applyProtection="1"/>
    <xf numFmtId="0" fontId="0" fillId="0" borderId="0" xfId="0" applyAlignment="1" applyProtection="1"/>
    <xf numFmtId="0" fontId="3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textRotation="45"/>
    </xf>
    <xf numFmtId="0" fontId="0" fillId="0" borderId="0" xfId="0" applyAlignment="1" applyProtection="1">
      <alignment horizontal="left"/>
    </xf>
    <xf numFmtId="0" fontId="0" fillId="36" borderId="31" xfId="0" applyFill="1" applyBorder="1" applyAlignment="1" applyProtection="1"/>
    <xf numFmtId="0" fontId="0" fillId="0" borderId="28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right" vertical="center"/>
    </xf>
    <xf numFmtId="0" fontId="16" fillId="0" borderId="0" xfId="16" applyBorder="1" applyAlignment="1" applyProtection="1">
      <alignment horizontal="center"/>
    </xf>
    <xf numFmtId="0" fontId="0" fillId="0" borderId="0" xfId="0" applyFont="1" applyBorder="1" applyAlignment="1" applyProtection="1">
      <alignment horizontal="left" textRotation="60"/>
    </xf>
    <xf numFmtId="0" fontId="25" fillId="0" borderId="0" xfId="0" applyFont="1" applyBorder="1" applyAlignment="1" applyProtection="1">
      <alignment textRotation="65"/>
    </xf>
    <xf numFmtId="0" fontId="0" fillId="0" borderId="16" xfId="0" applyBorder="1" applyAlignment="1" applyProtection="1">
      <alignment textRotation="90"/>
    </xf>
    <xf numFmtId="0" fontId="32" fillId="0" borderId="16" xfId="0" applyFont="1" applyBorder="1" applyAlignment="1" applyProtection="1">
      <alignment textRotation="90"/>
    </xf>
    <xf numFmtId="0" fontId="0" fillId="0" borderId="0" xfId="0" applyAlignment="1" applyProtection="1">
      <alignment textRotation="90"/>
    </xf>
    <xf numFmtId="0" fontId="0" fillId="0" borderId="16" xfId="0" applyBorder="1" applyAlignment="1" applyProtection="1">
      <alignment horizontal="right"/>
    </xf>
    <xf numFmtId="0" fontId="31" fillId="0" borderId="0" xfId="0" applyFont="1" applyFill="1" applyBorder="1" applyAlignment="1" applyProtection="1">
      <alignment vertical="center"/>
    </xf>
    <xf numFmtId="1" fontId="11" fillId="6" borderId="5" xfId="10" applyNumberFormat="1" applyProtection="1"/>
    <xf numFmtId="165" fontId="11" fillId="38" borderId="5" xfId="10" applyNumberFormat="1" applyFill="1" applyAlignment="1" applyProtection="1">
      <alignment horizontal="right"/>
    </xf>
    <xf numFmtId="3" fontId="11" fillId="38" borderId="5" xfId="10" applyNumberFormat="1" applyFill="1" applyProtection="1"/>
    <xf numFmtId="0" fontId="11" fillId="6" borderId="5" xfId="10" applyProtection="1"/>
    <xf numFmtId="0" fontId="33" fillId="6" borderId="5" xfId="10" applyFont="1" applyProtection="1"/>
    <xf numFmtId="0" fontId="0" fillId="0" borderId="0" xfId="0" applyBorder="1" applyAlignment="1" applyProtection="1">
      <alignment horizontal="center" vertical="center"/>
    </xf>
    <xf numFmtId="0" fontId="12" fillId="6" borderId="4" xfId="11" applyProtection="1"/>
    <xf numFmtId="0" fontId="12" fillId="6" borderId="4" xfId="11" applyAlignment="1" applyProtection="1">
      <alignment horizontal="right"/>
    </xf>
    <xf numFmtId="0" fontId="17" fillId="0" borderId="0" xfId="0" applyFont="1" applyAlignment="1" applyProtection="1">
      <alignment horizontal="left"/>
    </xf>
    <xf numFmtId="3" fontId="11" fillId="6" borderId="5" xfId="10" applyNumberFormat="1" applyAlignment="1" applyProtection="1">
      <alignment horizontal="right"/>
    </xf>
    <xf numFmtId="3" fontId="0" fillId="0" borderId="0" xfId="0" applyNumberFormat="1" applyProtection="1"/>
    <xf numFmtId="164" fontId="20" fillId="6" borderId="11" xfId="10" applyNumberFormat="1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1" fontId="0" fillId="0" borderId="0" xfId="0" applyNumberFormat="1" applyProtection="1"/>
    <xf numFmtId="1" fontId="24" fillId="0" borderId="16" xfId="0" applyNumberFormat="1" applyFont="1" applyFill="1" applyBorder="1" applyAlignment="1" applyProtection="1">
      <alignment horizontal="right"/>
    </xf>
    <xf numFmtId="1" fontId="24" fillId="0" borderId="16" xfId="0" applyNumberFormat="1" applyFont="1" applyFill="1" applyBorder="1" applyProtection="1"/>
    <xf numFmtId="1" fontId="0" fillId="0" borderId="16" xfId="0" applyNumberFormat="1" applyFill="1" applyBorder="1" applyProtection="1"/>
    <xf numFmtId="1" fontId="0" fillId="0" borderId="0" xfId="0" applyNumberFormat="1" applyFill="1" applyProtection="1"/>
    <xf numFmtId="165" fontId="0" fillId="0" borderId="11" xfId="0" applyNumberFormat="1" applyBorder="1" applyAlignment="1" applyProtection="1">
      <alignment vertical="center"/>
    </xf>
    <xf numFmtId="0" fontId="0" fillId="0" borderId="0" xfId="0" applyAlignment="1" applyProtection="1">
      <alignment vertical="center" textRotation="90"/>
    </xf>
    <xf numFmtId="165" fontId="11" fillId="6" borderId="11" xfId="10" applyNumberFormat="1" applyBorder="1" applyAlignment="1" applyProtection="1">
      <alignment vertical="center"/>
    </xf>
    <xf numFmtId="3" fontId="0" fillId="0" borderId="16" xfId="0" applyNumberFormat="1" applyBorder="1" applyAlignment="1" applyProtection="1">
      <alignment horizontal="right"/>
    </xf>
    <xf numFmtId="3" fontId="0" fillId="0" borderId="16" xfId="0" applyNumberFormat="1" applyBorder="1" applyProtection="1"/>
    <xf numFmtId="164" fontId="21" fillId="0" borderId="11" xfId="0" applyNumberFormat="1" applyFont="1" applyFill="1" applyBorder="1" applyAlignment="1" applyProtection="1">
      <alignment vertical="center"/>
    </xf>
    <xf numFmtId="1" fontId="0" fillId="0" borderId="16" xfId="0" applyNumberFormat="1" applyBorder="1" applyAlignment="1" applyProtection="1">
      <alignment horizontal="right"/>
    </xf>
    <xf numFmtId="164" fontId="21" fillId="0" borderId="11" xfId="0" applyNumberFormat="1" applyFon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0" fontId="17" fillId="0" borderId="0" xfId="0" applyFont="1" applyFill="1" applyBorder="1" applyProtection="1"/>
    <xf numFmtId="0" fontId="17" fillId="0" borderId="0" xfId="0" applyFont="1" applyBorder="1" applyProtection="1"/>
    <xf numFmtId="0" fontId="17" fillId="0" borderId="16" xfId="0" applyFont="1" applyBorder="1" applyProtection="1"/>
    <xf numFmtId="164" fontId="20" fillId="6" borderId="12" xfId="10" applyNumberFormat="1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/>
    </xf>
    <xf numFmtId="0" fontId="21" fillId="0" borderId="0" xfId="0" applyFont="1" applyFill="1" applyBorder="1" applyAlignment="1" applyProtection="1"/>
    <xf numFmtId="0" fontId="17" fillId="0" borderId="17" xfId="0" applyFont="1" applyBorder="1" applyProtection="1"/>
    <xf numFmtId="0" fontId="0" fillId="0" borderId="0" xfId="0" applyAlignment="1" applyProtection="1">
      <alignment horizontal="right" vertical="center"/>
    </xf>
    <xf numFmtId="0" fontId="21" fillId="0" borderId="0" xfId="0" applyFont="1" applyProtection="1"/>
    <xf numFmtId="0" fontId="17" fillId="33" borderId="0" xfId="0" applyFont="1" applyFill="1" applyProtection="1"/>
    <xf numFmtId="0" fontId="0" fillId="0" borderId="18" xfId="0" applyBorder="1" applyProtection="1"/>
    <xf numFmtId="0" fontId="1" fillId="0" borderId="0" xfId="0" applyFont="1" applyProtection="1"/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/>
    <xf numFmtId="1" fontId="39" fillId="39" borderId="17" xfId="0" applyNumberFormat="1" applyFont="1" applyFill="1" applyBorder="1" applyAlignment="1" applyProtection="1">
      <alignment horizontal="right"/>
    </xf>
    <xf numFmtId="0" fontId="44" fillId="0" borderId="0" xfId="0" applyFont="1" applyAlignment="1" applyProtection="1"/>
    <xf numFmtId="0" fontId="44" fillId="0" borderId="0" xfId="0" applyFont="1" applyAlignment="1" applyProtection="1">
      <alignment vertical="center"/>
    </xf>
    <xf numFmtId="3" fontId="0" fillId="35" borderId="16" xfId="0" applyNumberFormat="1" applyFill="1" applyBorder="1" applyProtection="1">
      <protection locked="0"/>
    </xf>
    <xf numFmtId="1" fontId="10" fillId="37" borderId="16" xfId="9" applyNumberFormat="1" applyFill="1" applyBorder="1" applyProtection="1">
      <protection locked="0"/>
    </xf>
    <xf numFmtId="0" fontId="0" fillId="0" borderId="0" xfId="0" applyFill="1" applyAlignment="1" applyProtection="1">
      <alignment vertic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0" fillId="40" borderId="13" xfId="0" applyFill="1" applyBorder="1" applyAlignment="1" applyProtection="1">
      <alignment horizontal="left"/>
      <protection locked="0"/>
    </xf>
    <xf numFmtId="0" fontId="0" fillId="40" borderId="15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</xf>
    <xf numFmtId="0" fontId="0" fillId="0" borderId="26" xfId="0" applyFill="1" applyBorder="1" applyAlignment="1" applyProtection="1">
      <alignment horizontal="left"/>
    </xf>
    <xf numFmtId="0" fontId="10" fillId="5" borderId="13" xfId="9" applyBorder="1" applyAlignment="1" applyProtection="1">
      <alignment horizontal="left"/>
      <protection locked="0"/>
    </xf>
    <xf numFmtId="0" fontId="10" fillId="5" borderId="14" xfId="9" applyBorder="1" applyAlignment="1" applyProtection="1">
      <alignment horizontal="left"/>
      <protection locked="0"/>
    </xf>
    <xf numFmtId="0" fontId="10" fillId="5" borderId="15" xfId="9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22" fillId="0" borderId="13" xfId="0" applyFont="1" applyBorder="1" applyAlignment="1" applyProtection="1">
      <alignment horizontal="left"/>
    </xf>
    <xf numFmtId="0" fontId="22" fillId="0" borderId="14" xfId="0" applyFont="1" applyBorder="1" applyAlignment="1" applyProtection="1">
      <alignment horizontal="left"/>
    </xf>
    <xf numFmtId="0" fontId="22" fillId="0" borderId="15" xfId="0" applyFont="1" applyBorder="1" applyAlignment="1" applyProtection="1">
      <alignment horizontal="left"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49" fontId="0" fillId="5" borderId="13" xfId="50" applyNumberFormat="1" applyFont="1" applyFill="1" applyBorder="1" applyAlignment="1" applyProtection="1">
      <alignment horizontal="left"/>
      <protection locked="0"/>
    </xf>
    <xf numFmtId="49" fontId="28" fillId="5" borderId="14" xfId="50" applyNumberFormat="1" applyFill="1" applyBorder="1" applyAlignment="1" applyProtection="1">
      <alignment horizontal="left"/>
      <protection locked="0"/>
    </xf>
    <xf numFmtId="49" fontId="28" fillId="5" borderId="15" xfId="50" applyNumberFormat="1" applyFill="1" applyBorder="1" applyAlignment="1" applyProtection="1">
      <alignment horizontal="left"/>
      <protection locked="0"/>
    </xf>
    <xf numFmtId="49" fontId="10" fillId="5" borderId="13" xfId="9" applyNumberFormat="1" applyBorder="1" applyAlignment="1" applyProtection="1">
      <alignment horizontal="left"/>
      <protection locked="0"/>
    </xf>
    <xf numFmtId="49" fontId="10" fillId="5" borderId="14" xfId="9" applyNumberFormat="1" applyBorder="1" applyAlignment="1" applyProtection="1">
      <alignment horizontal="left"/>
      <protection locked="0"/>
    </xf>
    <xf numFmtId="49" fontId="10" fillId="5" borderId="15" xfId="9" applyNumberFormat="1" applyBorder="1" applyAlignment="1" applyProtection="1">
      <alignment horizontal="left"/>
      <protection locked="0"/>
    </xf>
    <xf numFmtId="0" fontId="1" fillId="40" borderId="16" xfId="0" applyFont="1" applyFill="1" applyBorder="1" applyAlignment="1" applyProtection="1">
      <alignment horizontal="left"/>
      <protection locked="0"/>
    </xf>
    <xf numFmtId="1" fontId="0" fillId="35" borderId="13" xfId="0" applyNumberFormat="1" applyFill="1" applyBorder="1" applyAlignment="1" applyProtection="1">
      <alignment horizontal="center" vertical="center"/>
      <protection locked="0"/>
    </xf>
    <xf numFmtId="1" fontId="0" fillId="35" borderId="14" xfId="0" applyNumberFormat="1" applyFill="1" applyBorder="1" applyAlignment="1" applyProtection="1">
      <alignment horizontal="center" vertical="center"/>
      <protection locked="0"/>
    </xf>
    <xf numFmtId="1" fontId="0" fillId="35" borderId="15" xfId="0" applyNumberFormat="1" applyFill="1" applyBorder="1" applyAlignment="1" applyProtection="1">
      <alignment horizontal="center" vertical="center"/>
      <protection locked="0"/>
    </xf>
    <xf numFmtId="49" fontId="10" fillId="5" borderId="25" xfId="9" applyNumberFormat="1" applyBorder="1" applyAlignment="1" applyProtection="1">
      <alignment horizontal="left"/>
      <protection locked="0"/>
    </xf>
    <xf numFmtId="49" fontId="10" fillId="5" borderId="27" xfId="9" applyNumberFormat="1" applyBorder="1" applyAlignment="1" applyProtection="1">
      <alignment horizontal="left"/>
      <protection locked="0"/>
    </xf>
    <xf numFmtId="1" fontId="0" fillId="35" borderId="16" xfId="0" applyNumberFormat="1" applyFill="1" applyBorder="1" applyAlignment="1" applyProtection="1">
      <alignment horizontal="center" vertical="center"/>
      <protection locked="0"/>
    </xf>
    <xf numFmtId="166" fontId="0" fillId="35" borderId="16" xfId="0" applyNumberFormat="1" applyFill="1" applyBorder="1" applyAlignment="1" applyProtection="1">
      <alignment horizontal="center" vertical="center"/>
      <protection locked="0"/>
    </xf>
    <xf numFmtId="0" fontId="1" fillId="38" borderId="13" xfId="0" applyFont="1" applyFill="1" applyBorder="1" applyAlignment="1" applyProtection="1">
      <alignment horizontal="left" vertical="center"/>
    </xf>
    <xf numFmtId="0" fontId="1" fillId="38" borderId="14" xfId="0" applyFont="1" applyFill="1" applyBorder="1" applyAlignment="1" applyProtection="1">
      <alignment horizontal="left" vertical="center"/>
    </xf>
    <xf numFmtId="0" fontId="1" fillId="38" borderId="15" xfId="0" applyFont="1" applyFill="1" applyBorder="1" applyAlignment="1" applyProtection="1">
      <alignment horizontal="left" vertical="center"/>
    </xf>
    <xf numFmtId="0" fontId="0" fillId="38" borderId="26" xfId="0" applyFill="1" applyBorder="1" applyAlignment="1" applyProtection="1">
      <alignment horizontal="center"/>
    </xf>
    <xf numFmtId="0" fontId="0" fillId="38" borderId="25" xfId="0" applyFill="1" applyBorder="1" applyAlignment="1" applyProtection="1">
      <alignment horizontal="center"/>
    </xf>
    <xf numFmtId="0" fontId="0" fillId="38" borderId="27" xfId="0" applyFill="1" applyBorder="1" applyAlignment="1" applyProtection="1">
      <alignment horizontal="center"/>
    </xf>
    <xf numFmtId="0" fontId="0" fillId="38" borderId="30" xfId="0" applyFill="1" applyBorder="1" applyAlignment="1" applyProtection="1">
      <alignment horizontal="center"/>
    </xf>
    <xf numFmtId="0" fontId="0" fillId="38" borderId="0" xfId="0" applyFill="1" applyBorder="1" applyAlignment="1" applyProtection="1">
      <alignment horizontal="center"/>
    </xf>
    <xf numFmtId="0" fontId="0" fillId="38" borderId="31" xfId="0" applyFill="1" applyBorder="1" applyAlignment="1" applyProtection="1">
      <alignment horizontal="center"/>
    </xf>
    <xf numFmtId="0" fontId="44" fillId="38" borderId="28" xfId="0" applyFont="1" applyFill="1" applyBorder="1" applyAlignment="1" applyProtection="1">
      <alignment horizontal="left"/>
    </xf>
    <xf numFmtId="0" fontId="44" fillId="38" borderId="10" xfId="0" applyFont="1" applyFill="1" applyBorder="1" applyAlignment="1" applyProtection="1">
      <alignment horizontal="left"/>
    </xf>
    <xf numFmtId="0" fontId="44" fillId="38" borderId="29" xfId="0" applyFont="1" applyFill="1" applyBorder="1" applyAlignment="1" applyProtection="1">
      <alignment horizontal="left"/>
    </xf>
    <xf numFmtId="0" fontId="44" fillId="38" borderId="16" xfId="0" applyFont="1" applyFill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42" fillId="38" borderId="13" xfId="0" applyFont="1" applyFill="1" applyBorder="1" applyAlignment="1" applyProtection="1">
      <alignment horizontal="left"/>
    </xf>
    <xf numFmtId="0" fontId="42" fillId="38" borderId="14" xfId="0" applyFont="1" applyFill="1" applyBorder="1" applyAlignment="1" applyProtection="1">
      <alignment horizontal="left"/>
    </xf>
    <xf numFmtId="0" fontId="42" fillId="38" borderId="15" xfId="0" applyFont="1" applyFill="1" applyBorder="1" applyAlignment="1" applyProtection="1">
      <alignment horizontal="left"/>
    </xf>
    <xf numFmtId="0" fontId="10" fillId="5" borderId="25" xfId="9" applyBorder="1" applyAlignment="1" applyProtection="1">
      <alignment horizontal="left"/>
      <protection locked="0"/>
    </xf>
    <xf numFmtId="0" fontId="10" fillId="5" borderId="27" xfId="9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</xf>
    <xf numFmtId="0" fontId="0" fillId="0" borderId="0" xfId="0" applyBorder="1" applyAlignment="1" applyProtection="1">
      <alignment horizontal="center" textRotation="60" wrapText="1"/>
    </xf>
    <xf numFmtId="166" fontId="0" fillId="35" borderId="13" xfId="0" applyNumberFormat="1" applyFill="1" applyBorder="1" applyAlignment="1" applyProtection="1">
      <alignment horizontal="center" vertical="center"/>
      <protection locked="0"/>
    </xf>
    <xf numFmtId="166" fontId="0" fillId="35" borderId="15" xfId="0" applyNumberForma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</xf>
    <xf numFmtId="0" fontId="31" fillId="40" borderId="0" xfId="0" applyFont="1" applyFill="1" applyAlignment="1" applyProtection="1">
      <alignment horizontal="left"/>
      <protection locked="0"/>
    </xf>
    <xf numFmtId="1" fontId="1" fillId="35" borderId="13" xfId="0" applyNumberFormat="1" applyFont="1" applyFill="1" applyBorder="1" applyAlignment="1" applyProtection="1">
      <alignment horizontal="center" vertical="center"/>
      <protection locked="0"/>
    </xf>
    <xf numFmtId="1" fontId="1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 applyProtection="1">
      <alignment horizontal="left" vertical="center"/>
    </xf>
    <xf numFmtId="0" fontId="19" fillId="0" borderId="26" xfId="0" applyFont="1" applyBorder="1" applyAlignment="1" applyProtection="1">
      <alignment horizontal="left" wrapText="1"/>
    </xf>
    <xf numFmtId="0" fontId="19" fillId="0" borderId="25" xfId="0" applyFont="1" applyBorder="1" applyAlignment="1" applyProtection="1">
      <alignment horizontal="left" wrapText="1"/>
    </xf>
    <xf numFmtId="0" fontId="19" fillId="0" borderId="27" xfId="0" applyFont="1" applyBorder="1" applyAlignment="1" applyProtection="1">
      <alignment horizontal="left" wrapText="1"/>
    </xf>
    <xf numFmtId="0" fontId="1" fillId="40" borderId="13" xfId="0" applyFont="1" applyFill="1" applyBorder="1" applyAlignment="1" applyProtection="1">
      <alignment horizontal="left"/>
      <protection locked="0"/>
    </xf>
    <xf numFmtId="0" fontId="1" fillId="40" borderId="15" xfId="0" applyFont="1" applyFill="1" applyBorder="1" applyAlignment="1" applyProtection="1">
      <alignment horizontal="left"/>
      <protection locked="0"/>
    </xf>
    <xf numFmtId="0" fontId="19" fillId="0" borderId="28" xfId="0" applyFont="1" applyBorder="1" applyAlignment="1" applyProtection="1">
      <alignment horizontal="left" wrapText="1"/>
    </xf>
    <xf numFmtId="0" fontId="19" fillId="0" borderId="10" xfId="0" applyFont="1" applyBorder="1" applyAlignment="1" applyProtection="1">
      <alignment horizontal="left" wrapText="1"/>
    </xf>
    <xf numFmtId="0" fontId="19" fillId="0" borderId="29" xfId="0" applyFont="1" applyBorder="1" applyAlignment="1" applyProtection="1">
      <alignment horizontal="left" wrapText="1"/>
    </xf>
    <xf numFmtId="0" fontId="0" fillId="0" borderId="16" xfId="0" applyBorder="1" applyAlignment="1" applyProtection="1"/>
    <xf numFmtId="166" fontId="0" fillId="35" borderId="14" xfId="0" applyNumberFormat="1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left"/>
      <protection locked="0"/>
    </xf>
    <xf numFmtId="0" fontId="17" fillId="38" borderId="13" xfId="0" applyFont="1" applyFill="1" applyBorder="1" applyAlignment="1" applyProtection="1">
      <alignment horizontal="left"/>
    </xf>
    <xf numFmtId="0" fontId="17" fillId="38" borderId="14" xfId="0" applyFont="1" applyFill="1" applyBorder="1" applyAlignment="1" applyProtection="1">
      <alignment horizontal="left"/>
    </xf>
    <xf numFmtId="0" fontId="17" fillId="38" borderId="15" xfId="0" applyFont="1" applyFill="1" applyBorder="1" applyAlignment="1" applyProtection="1">
      <alignment horizontal="left"/>
    </xf>
    <xf numFmtId="0" fontId="17" fillId="38" borderId="28" xfId="0" applyFont="1" applyFill="1" applyBorder="1" applyAlignment="1" applyProtection="1">
      <alignment horizontal="left"/>
    </xf>
    <xf numFmtId="0" fontId="17" fillId="38" borderId="10" xfId="0" applyFont="1" applyFill="1" applyBorder="1" applyAlignment="1" applyProtection="1">
      <alignment horizontal="left"/>
    </xf>
    <xf numFmtId="0" fontId="0" fillId="41" borderId="16" xfId="0" applyFill="1" applyBorder="1" applyAlignment="1" applyProtection="1">
      <alignment horizontal="right"/>
    </xf>
    <xf numFmtId="0" fontId="0" fillId="36" borderId="16" xfId="0" applyFill="1" applyBorder="1" applyAlignment="1" applyProtection="1">
      <alignment horizontal="center" textRotation="90" wrapText="1"/>
    </xf>
    <xf numFmtId="0" fontId="19" fillId="0" borderId="0" xfId="0" applyFont="1" applyBorder="1" applyAlignment="1" applyProtection="1">
      <alignment horizontal="left"/>
    </xf>
    <xf numFmtId="0" fontId="22" fillId="0" borderId="13" xfId="0" applyFont="1" applyBorder="1" applyAlignment="1" applyProtection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15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0" fillId="36" borderId="14" xfId="0" applyFill="1" applyBorder="1" applyAlignment="1" applyProtection="1">
      <alignment horizontal="left"/>
    </xf>
    <xf numFmtId="14" fontId="37" fillId="34" borderId="4" xfId="9" applyNumberFormat="1" applyFont="1" applyFill="1" applyAlignment="1" applyProtection="1">
      <alignment horizontal="center" vertical="center"/>
      <protection locked="0"/>
    </xf>
    <xf numFmtId="0" fontId="37" fillId="34" borderId="4" xfId="9" applyFont="1" applyFill="1" applyAlignment="1" applyProtection="1">
      <alignment horizontal="center" vertical="center"/>
      <protection locked="0"/>
    </xf>
    <xf numFmtId="49" fontId="10" fillId="34" borderId="20" xfId="9" applyNumberFormat="1" applyFill="1" applyBorder="1" applyAlignment="1" applyProtection="1">
      <alignment horizontal="left" vertical="center"/>
      <protection locked="0"/>
    </xf>
    <xf numFmtId="49" fontId="10" fillId="34" borderId="21" xfId="9" applyNumberFormat="1" applyFill="1" applyBorder="1" applyAlignment="1" applyProtection="1">
      <alignment horizontal="left" vertical="center"/>
      <protection locked="0"/>
    </xf>
    <xf numFmtId="49" fontId="10" fillId="34" borderId="22" xfId="9" applyNumberFormat="1" applyFill="1" applyBorder="1" applyAlignment="1" applyProtection="1">
      <alignment horizontal="left" vertical="center"/>
      <protection locked="0"/>
    </xf>
    <xf numFmtId="49" fontId="10" fillId="34" borderId="23" xfId="9" applyNumberFormat="1" applyFill="1" applyBorder="1" applyAlignment="1" applyProtection="1">
      <alignment horizontal="left" vertical="center"/>
      <protection locked="0"/>
    </xf>
    <xf numFmtId="49" fontId="10" fillId="34" borderId="19" xfId="9" applyNumberFormat="1" applyFill="1" applyBorder="1" applyAlignment="1" applyProtection="1">
      <alignment horizontal="left" vertical="center"/>
      <protection locked="0"/>
    </xf>
    <xf numFmtId="49" fontId="10" fillId="34" borderId="24" xfId="9" applyNumberFormat="1" applyFill="1" applyBorder="1" applyAlignment="1" applyProtection="1">
      <alignment horizontal="left" vertical="center"/>
      <protection locked="0"/>
    </xf>
    <xf numFmtId="49" fontId="10" fillId="34" borderId="4" xfId="9" applyNumberFormat="1" applyFill="1" applyAlignment="1" applyProtection="1">
      <alignment horizontal="left"/>
      <protection locked="0"/>
    </xf>
    <xf numFmtId="0" fontId="44" fillId="0" borderId="0" xfId="0" applyFont="1" applyAlignment="1" applyProtection="1">
      <alignment horizontal="left" vertical="center"/>
    </xf>
    <xf numFmtId="0" fontId="28" fillId="0" borderId="0" xfId="50" applyAlignment="1" applyProtection="1">
      <alignment horizontal="left" vertical="center"/>
    </xf>
    <xf numFmtId="0" fontId="44" fillId="0" borderId="0" xfId="0" applyFont="1" applyAlignment="1" applyProtection="1">
      <alignment horizontal="left"/>
    </xf>
    <xf numFmtId="14" fontId="37" fillId="34" borderId="4" xfId="9" applyNumberFormat="1" applyFont="1" applyFill="1" applyAlignment="1" applyProtection="1">
      <alignment horizontal="left" vertical="center"/>
      <protection locked="0"/>
    </xf>
    <xf numFmtId="49" fontId="10" fillId="34" borderId="4" xfId="9" applyNumberFormat="1" applyFill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0" fillId="41" borderId="16" xfId="0" applyFill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</cellXfs>
  <cellStyles count="51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EEDD"/>
      <color rgb="FFFFE4C9"/>
      <color rgb="FFFFFF99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gridea.abacuscity.ch/fr/A~3832~1/3~410400~Shop/Publications/Production-v%C3%A9g%C3%A9tale-Environnement/Protection-des-ressources-%28eau-air-sol%29/Place-de-remplissage-et-nettoyage-des-pulv%C3%A9risateurs/Deutsch/Print-Papier" TargetMode="External"/><Relationship Id="rId2" Type="http://schemas.openxmlformats.org/officeDocument/2006/relationships/hyperlink" Target="https://agridea.abacuscity.ch/fr/A~3832~1/3~410400~Shop/Publications/Production-v%C3%A9g%C3%A9tale-Environnement/Protection-des-ressources-%28eau-air-sol%29/Place-de-remplissage-et-nettoyage-des-pulv%C3%A9risateurs/Deutsch/Print-Papier" TargetMode="External"/><Relationship Id="rId1" Type="http://schemas.openxmlformats.org/officeDocument/2006/relationships/hyperlink" Target="https://pflanzenschutzmittel-und-gewaesser.ch/wp-content/uploads/Recommandation-intercantonale_def_2020-10-09.pdf?_ga=2.118510798.617076804.1655298320-1291902168.1655298320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5"/>
  <sheetViews>
    <sheetView tabSelected="1" view="pageBreakPreview" zoomScaleNormal="100" zoomScaleSheetLayoutView="100" zoomScalePageLayoutView="70" workbookViewId="0">
      <selection activeCell="U11" sqref="U11"/>
    </sheetView>
  </sheetViews>
  <sheetFormatPr baseColWidth="10" defaultColWidth="5.625" defaultRowHeight="14.25" x14ac:dyDescent="0.2"/>
  <cols>
    <col min="1" max="1" width="6" style="4" customWidth="1"/>
    <col min="2" max="2" width="12.25" style="4" customWidth="1"/>
    <col min="3" max="3" width="3.875" style="4" customWidth="1"/>
    <col min="4" max="4" width="9" style="4" customWidth="1"/>
    <col min="5" max="5" width="2.75" style="4" customWidth="1"/>
    <col min="6" max="6" width="5.625" style="5" customWidth="1"/>
    <col min="7" max="7" width="5" style="4" customWidth="1"/>
    <col min="8" max="8" width="2.625" style="4" customWidth="1"/>
    <col min="9" max="19" width="5.625" style="4" customWidth="1"/>
    <col min="20" max="20" width="2.75" style="4" customWidth="1"/>
    <col min="21" max="22" width="5.75" style="4" customWidth="1"/>
    <col min="23" max="26" width="3.75" style="4" customWidth="1"/>
    <col min="27" max="27" width="5.625" style="4" customWidth="1"/>
    <col min="28" max="16384" width="5.625" style="4"/>
  </cols>
  <sheetData>
    <row r="1" spans="1:28" ht="8.25" customHeight="1" x14ac:dyDescent="0.2"/>
    <row r="2" spans="1:28" ht="26.45" customHeight="1" x14ac:dyDescent="0.4">
      <c r="A2" s="169" t="s">
        <v>79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1"/>
      <c r="Y2" s="6"/>
      <c r="Z2" s="6"/>
      <c r="AA2" s="6"/>
      <c r="AB2" s="6"/>
    </row>
    <row r="3" spans="1:28" ht="26.45" customHeight="1" x14ac:dyDescent="0.4">
      <c r="A3" s="174" t="s">
        <v>154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6"/>
      <c r="Y3" s="6"/>
    </row>
    <row r="4" spans="1:28" ht="11.25" customHeight="1" x14ac:dyDescent="0.2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8" s="8" customFormat="1" ht="26.25" x14ac:dyDescent="0.4">
      <c r="A5" s="121" t="s">
        <v>115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3"/>
    </row>
    <row r="6" spans="1:28" ht="5.45" customHeight="1" x14ac:dyDescent="0.2">
      <c r="P6" s="7"/>
      <c r="Q6" s="7"/>
      <c r="R6" s="7"/>
      <c r="S6" s="7"/>
      <c r="T6" s="7"/>
    </row>
    <row r="7" spans="1:28" ht="27.75" customHeight="1" x14ac:dyDescent="0.2">
      <c r="B7" s="140" t="s">
        <v>158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R7" s="7"/>
      <c r="S7" s="7"/>
      <c r="T7" s="7"/>
    </row>
    <row r="8" spans="1:28" ht="18" customHeight="1" x14ac:dyDescent="0.25">
      <c r="B8" s="183" t="s">
        <v>76</v>
      </c>
      <c r="C8" s="184"/>
      <c r="D8" s="184"/>
      <c r="E8" s="184"/>
      <c r="F8" s="184"/>
      <c r="G8" s="184"/>
      <c r="H8" s="184"/>
      <c r="I8" s="184"/>
      <c r="J8" s="102">
        <f>S70</f>
        <v>0</v>
      </c>
      <c r="K8" s="9" t="s">
        <v>70</v>
      </c>
      <c r="L8" s="143" t="str">
        <f>IF(V70="Choisir","",V70)</f>
        <v/>
      </c>
      <c r="M8" s="144"/>
      <c r="N8" s="144"/>
      <c r="O8" s="144"/>
      <c r="P8" s="144"/>
      <c r="Q8" s="145"/>
      <c r="R8" s="7"/>
      <c r="S8" s="7"/>
      <c r="T8" s="7"/>
    </row>
    <row r="9" spans="1:28" ht="18" customHeight="1" x14ac:dyDescent="0.25">
      <c r="B9" s="180" t="s">
        <v>71</v>
      </c>
      <c r="C9" s="181"/>
      <c r="D9" s="181"/>
      <c r="E9" s="181"/>
      <c r="F9" s="181"/>
      <c r="G9" s="181"/>
      <c r="H9" s="181"/>
      <c r="I9" s="182"/>
      <c r="J9" s="10">
        <f>$Y$158</f>
        <v>0</v>
      </c>
      <c r="K9" s="11" t="s">
        <v>1</v>
      </c>
      <c r="L9" s="146"/>
      <c r="M9" s="147"/>
      <c r="N9" s="147"/>
      <c r="O9" s="147"/>
      <c r="P9" s="147"/>
      <c r="Q9" s="148"/>
      <c r="R9" s="7"/>
      <c r="S9" s="7"/>
      <c r="T9" s="7"/>
    </row>
    <row r="10" spans="1:28" ht="18" customHeight="1" x14ac:dyDescent="0.25">
      <c r="B10" s="180" t="s">
        <v>68</v>
      </c>
      <c r="C10" s="181"/>
      <c r="D10" s="181"/>
      <c r="E10" s="181"/>
      <c r="F10" s="181"/>
      <c r="G10" s="181"/>
      <c r="H10" s="181"/>
      <c r="I10" s="182"/>
      <c r="J10" s="12">
        <f>$V$133</f>
        <v>0</v>
      </c>
      <c r="K10" s="13" t="s">
        <v>70</v>
      </c>
      <c r="L10" s="146"/>
      <c r="M10" s="147"/>
      <c r="N10" s="147"/>
      <c r="O10" s="147"/>
      <c r="P10" s="147"/>
      <c r="Q10" s="148"/>
    </row>
    <row r="11" spans="1:28" ht="18" customHeight="1" x14ac:dyDescent="0.25">
      <c r="B11" s="180" t="s">
        <v>108</v>
      </c>
      <c r="C11" s="181"/>
      <c r="D11" s="181"/>
      <c r="E11" s="181"/>
      <c r="F11" s="181"/>
      <c r="G11" s="181"/>
      <c r="H11" s="181"/>
      <c r="I11" s="182"/>
      <c r="J11" s="12">
        <f>($S$72-$X$72)*0.6</f>
        <v>0</v>
      </c>
      <c r="K11" s="13" t="s">
        <v>70</v>
      </c>
      <c r="L11" s="149" t="s">
        <v>123</v>
      </c>
      <c r="M11" s="150"/>
      <c r="N11" s="150"/>
      <c r="O11" s="150"/>
      <c r="P11" s="150"/>
      <c r="Q11" s="151"/>
    </row>
    <row r="12" spans="1:28" ht="5.25" customHeight="1" x14ac:dyDescent="0.2"/>
    <row r="13" spans="1:28" ht="18" customHeight="1" x14ac:dyDescent="0.2">
      <c r="B13" s="155" t="str">
        <f>B146</f>
        <v>Cuve de rétention (y.c. 25% de réserve)</v>
      </c>
      <c r="C13" s="156"/>
      <c r="D13" s="156"/>
      <c r="E13" s="156"/>
      <c r="F13" s="156"/>
      <c r="G13" s="156"/>
      <c r="H13" s="156"/>
      <c r="I13" s="157"/>
      <c r="J13" s="14">
        <f>$V$146</f>
        <v>0</v>
      </c>
      <c r="K13" s="15" t="s">
        <v>100</v>
      </c>
      <c r="L13" s="152" t="s">
        <v>119</v>
      </c>
      <c r="M13" s="152"/>
      <c r="N13" s="152"/>
      <c r="O13" s="152"/>
      <c r="P13" s="152"/>
      <c r="Q13" s="152"/>
    </row>
    <row r="14" spans="1:28" ht="18" customHeight="1" x14ac:dyDescent="0.2">
      <c r="B14" s="155" t="s">
        <v>72</v>
      </c>
      <c r="C14" s="156"/>
      <c r="D14" s="156"/>
      <c r="E14" s="156"/>
      <c r="F14" s="156"/>
      <c r="G14" s="156"/>
      <c r="H14" s="156"/>
      <c r="I14" s="157"/>
      <c r="J14" s="16">
        <f>$V$138</f>
        <v>0</v>
      </c>
      <c r="K14" s="15" t="s">
        <v>101</v>
      </c>
      <c r="L14" s="152" t="s">
        <v>119</v>
      </c>
      <c r="M14" s="152"/>
      <c r="N14" s="152"/>
      <c r="O14" s="152"/>
      <c r="P14" s="152"/>
      <c r="Q14" s="152"/>
    </row>
    <row r="15" spans="1:28" x14ac:dyDescent="0.2">
      <c r="A15" s="7"/>
      <c r="B15" s="7"/>
      <c r="C15" s="7"/>
      <c r="D15" s="7"/>
      <c r="E15" s="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8" s="8" customFormat="1" ht="26.25" x14ac:dyDescent="0.4">
      <c r="A16" s="121" t="s">
        <v>116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3"/>
    </row>
    <row r="17" spans="1:24" ht="5.25" customHeight="1" x14ac:dyDescent="0.2">
      <c r="A17" s="5"/>
    </row>
    <row r="18" spans="1:24" ht="15.75" customHeight="1" x14ac:dyDescent="0.2">
      <c r="A18" s="110" t="s">
        <v>125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24" ht="6" customHeight="1" x14ac:dyDescent="0.2"/>
    <row r="20" spans="1:24" ht="15.75" customHeight="1" x14ac:dyDescent="0.2">
      <c r="A20" s="168" t="s">
        <v>124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07"/>
      <c r="L20" s="107"/>
      <c r="M20" s="20"/>
    </row>
    <row r="21" spans="1:24" ht="5.25" customHeight="1" x14ac:dyDescent="0.2">
      <c r="A21" s="5"/>
    </row>
    <row r="22" spans="1:24" x14ac:dyDescent="0.2">
      <c r="A22" s="5"/>
      <c r="B22" s="205" t="s">
        <v>127</v>
      </c>
      <c r="C22" s="205"/>
      <c r="D22" s="205"/>
      <c r="E22" s="205"/>
      <c r="F22" s="205"/>
      <c r="G22" s="205"/>
      <c r="H22" s="205"/>
      <c r="I22" s="205"/>
      <c r="J22" s="205"/>
      <c r="K22" s="205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3.75" customHeight="1" x14ac:dyDescent="0.2">
      <c r="A23" s="5"/>
      <c r="B23" s="18"/>
      <c r="C23" s="18"/>
      <c r="D23" s="18"/>
      <c r="E23" s="18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x14ac:dyDescent="0.2">
      <c r="A24" s="5"/>
      <c r="B24" s="205" t="s">
        <v>157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3.75" customHeight="1" x14ac:dyDescent="0.2">
      <c r="A25" s="5"/>
      <c r="B25" s="18"/>
      <c r="C25" s="18"/>
      <c r="D25" s="18"/>
      <c r="E25" s="18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x14ac:dyDescent="0.2">
      <c r="A26" s="5"/>
      <c r="B26" s="205" t="s">
        <v>128</v>
      </c>
      <c r="C26" s="205"/>
      <c r="D26" s="205"/>
      <c r="E26" s="205"/>
      <c r="F26" s="205"/>
      <c r="G26" s="205"/>
      <c r="H26" s="205"/>
      <c r="I26" s="205"/>
      <c r="J26" s="205"/>
      <c r="K26" s="20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3.75" customHeight="1" x14ac:dyDescent="0.2">
      <c r="A27" s="5"/>
      <c r="B27" s="18"/>
      <c r="C27" s="18"/>
      <c r="D27" s="18"/>
      <c r="E27" s="18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x14ac:dyDescent="0.2">
      <c r="A28" s="5"/>
      <c r="B28" s="205" t="s">
        <v>152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104"/>
      <c r="V28" s="104"/>
      <c r="W28" s="104"/>
      <c r="X28" s="104"/>
    </row>
    <row r="29" spans="1:24" ht="6" customHeight="1" x14ac:dyDescent="0.2">
      <c r="A29" s="5"/>
    </row>
    <row r="30" spans="1:24" ht="15.75" customHeight="1" x14ac:dyDescent="0.2">
      <c r="A30" s="168" t="s">
        <v>126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07"/>
      <c r="L30" s="107"/>
    </row>
    <row r="31" spans="1:24" ht="3.75" customHeight="1" x14ac:dyDescent="0.2">
      <c r="A31" s="5"/>
    </row>
    <row r="32" spans="1:24" x14ac:dyDescent="0.2">
      <c r="A32" s="5"/>
      <c r="B32" s="110" t="s">
        <v>129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27" ht="5.25" customHeight="1" x14ac:dyDescent="0.2">
      <c r="A33" s="5"/>
    </row>
    <row r="34" spans="1:27" x14ac:dyDescent="0.2">
      <c r="A34" s="5"/>
      <c r="B34" s="205" t="s">
        <v>130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103"/>
      <c r="V34" s="103"/>
      <c r="W34" s="103"/>
      <c r="X34" s="103"/>
      <c r="Y34" s="103"/>
      <c r="Z34" s="103"/>
      <c r="AA34" s="103"/>
    </row>
    <row r="35" spans="1:27" x14ac:dyDescent="0.2">
      <c r="A35" s="5"/>
      <c r="B35" s="205" t="s">
        <v>131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18"/>
      <c r="U35" s="18"/>
      <c r="V35" s="18"/>
      <c r="W35" s="18"/>
      <c r="X35" s="18"/>
      <c r="Y35" s="18"/>
      <c r="Z35" s="18"/>
      <c r="AA35" s="18"/>
    </row>
    <row r="36" spans="1:27" x14ac:dyDescent="0.2">
      <c r="A36" s="5"/>
    </row>
    <row r="37" spans="1:27" s="8" customFormat="1" ht="26.25" x14ac:dyDescent="0.4">
      <c r="A37" s="121" t="s">
        <v>117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3"/>
    </row>
    <row r="38" spans="1:27" ht="5.25" customHeight="1" x14ac:dyDescent="0.2">
      <c r="A38" s="5"/>
      <c r="B38" s="20"/>
      <c r="C38" s="20"/>
    </row>
    <row r="39" spans="1:27" x14ac:dyDescent="0.2">
      <c r="A39" s="111" t="s">
        <v>134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7" x14ac:dyDescent="0.2">
      <c r="A40" s="111" t="s">
        <v>146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7" x14ac:dyDescent="0.2">
      <c r="A41" s="111" t="s">
        <v>153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:27" x14ac:dyDescent="0.2">
      <c r="A42" s="207" t="s">
        <v>155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7" ht="6.75" customHeight="1" x14ac:dyDescent="0.2">
      <c r="A43" s="5"/>
    </row>
    <row r="44" spans="1:27" x14ac:dyDescent="0.2">
      <c r="A44" s="4" t="s">
        <v>147</v>
      </c>
    </row>
    <row r="45" spans="1:27" x14ac:dyDescent="0.2">
      <c r="A45" s="111" t="s">
        <v>148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7" ht="5.25" customHeight="1" x14ac:dyDescent="0.2">
      <c r="A46" s="5"/>
    </row>
    <row r="47" spans="1:27" ht="17.25" customHeight="1" x14ac:dyDescent="0.2">
      <c r="A47" s="4" t="s">
        <v>133</v>
      </c>
      <c r="B47" s="206" t="s">
        <v>132</v>
      </c>
      <c r="C47" s="206"/>
      <c r="D47" s="206"/>
      <c r="E47" s="206"/>
      <c r="F47" s="21"/>
      <c r="G47" s="4" t="s">
        <v>133</v>
      </c>
      <c r="H47" s="206" t="s">
        <v>135</v>
      </c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</row>
    <row r="48" spans="1:27" x14ac:dyDescent="0.2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S48" s="21"/>
      <c r="T48" s="21"/>
      <c r="U48" s="21"/>
      <c r="V48" s="21"/>
      <c r="W48" s="21"/>
    </row>
    <row r="49" spans="1:25" ht="15" x14ac:dyDescent="0.25">
      <c r="A49" s="22"/>
      <c r="B49" s="23"/>
    </row>
    <row r="50" spans="1:25" ht="15" x14ac:dyDescent="0.25">
      <c r="A50" s="22"/>
      <c r="B50" s="24"/>
    </row>
    <row r="51" spans="1:25" s="8" customFormat="1" ht="26.25" x14ac:dyDescent="0.4">
      <c r="A51" s="121" t="s">
        <v>114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3"/>
    </row>
    <row r="52" spans="1:25" ht="6.95" customHeight="1" x14ac:dyDescent="0.2">
      <c r="M52" s="25"/>
      <c r="N52" s="25"/>
      <c r="O52" s="25"/>
    </row>
    <row r="53" spans="1:25" ht="14.25" customHeight="1" x14ac:dyDescent="0.2">
      <c r="A53" s="26"/>
      <c r="B53" s="27" t="s">
        <v>77</v>
      </c>
      <c r="C53" s="27"/>
      <c r="D53" s="27"/>
      <c r="E53" s="27"/>
      <c r="F53" s="28"/>
      <c r="H53" s="29" t="s">
        <v>78</v>
      </c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30"/>
    </row>
    <row r="54" spans="1:25" ht="9.75" customHeight="1" x14ac:dyDescent="0.2"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5" ht="12" customHeight="1" x14ac:dyDescent="0.2">
      <c r="B55" s="4" t="s">
        <v>63</v>
      </c>
      <c r="I55" s="31"/>
      <c r="J55" s="165" t="s">
        <v>50</v>
      </c>
      <c r="K55" s="165"/>
      <c r="L55" s="165"/>
      <c r="M55" s="165"/>
      <c r="N55" s="165"/>
      <c r="O55" s="165"/>
      <c r="P55" s="165"/>
      <c r="Q55" s="165"/>
      <c r="R55" s="165"/>
      <c r="S55" s="165"/>
      <c r="T55" s="165"/>
    </row>
    <row r="56" spans="1:25" ht="6.75" customHeight="1" x14ac:dyDescent="0.2"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5" ht="12" customHeight="1" x14ac:dyDescent="0.2">
      <c r="B57" s="4" t="s">
        <v>48</v>
      </c>
      <c r="H57" s="165" t="s">
        <v>64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</row>
    <row r="58" spans="1:25" ht="6.75" customHeight="1" x14ac:dyDescent="0.2"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5" ht="12" customHeight="1" x14ac:dyDescent="0.2">
      <c r="B59" s="4" t="s">
        <v>106</v>
      </c>
      <c r="H59" s="165" t="s">
        <v>64</v>
      </c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</row>
    <row r="60" spans="1:25" ht="10.5" customHeight="1" x14ac:dyDescent="0.2">
      <c r="A60" s="5"/>
    </row>
    <row r="61" spans="1:25" ht="22.15" customHeight="1" x14ac:dyDescent="0.2">
      <c r="B61" s="164" t="s">
        <v>112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</row>
    <row r="62" spans="1:25" ht="4.9000000000000004" customHeight="1" x14ac:dyDescent="0.4"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/>
      <c r="M62" s="32"/>
      <c r="N62" s="32"/>
      <c r="O62" s="32"/>
      <c r="P62" s="34"/>
      <c r="Q62" s="34"/>
      <c r="R62" s="34"/>
      <c r="S62" s="34"/>
      <c r="T62" s="34"/>
    </row>
    <row r="63" spans="1:25" ht="14.25" customHeight="1" x14ac:dyDescent="0.2">
      <c r="B63" s="35" t="s">
        <v>35</v>
      </c>
      <c r="C63" s="3" t="s">
        <v>34</v>
      </c>
      <c r="D63" s="136"/>
      <c r="E63" s="136"/>
      <c r="F63" s="136"/>
      <c r="G63" s="137"/>
      <c r="J63" s="36"/>
      <c r="M63" s="4" t="s">
        <v>58</v>
      </c>
      <c r="N63" s="36"/>
      <c r="O63" s="36"/>
      <c r="P63" s="7"/>
      <c r="Q63" s="37"/>
      <c r="R63" s="37"/>
      <c r="S63" s="38"/>
      <c r="T63" s="7"/>
    </row>
    <row r="64" spans="1:25" ht="14.25" customHeight="1" x14ac:dyDescent="0.2">
      <c r="B64" s="35" t="s">
        <v>6</v>
      </c>
      <c r="C64" s="129"/>
      <c r="D64" s="130"/>
      <c r="E64" s="130"/>
      <c r="F64" s="130"/>
      <c r="G64" s="130"/>
      <c r="H64" s="130"/>
      <c r="I64" s="131"/>
      <c r="J64" s="36"/>
      <c r="K64" s="36"/>
      <c r="R64" s="177" t="s">
        <v>37</v>
      </c>
      <c r="S64" s="177"/>
      <c r="T64" s="177"/>
      <c r="U64" s="153" t="s">
        <v>30</v>
      </c>
      <c r="V64" s="154"/>
    </row>
    <row r="65" spans="2:26" ht="14.25" customHeight="1" x14ac:dyDescent="0.2">
      <c r="B65" s="35" t="s">
        <v>7</v>
      </c>
      <c r="C65" s="129"/>
      <c r="D65" s="130"/>
      <c r="E65" s="130"/>
      <c r="F65" s="130"/>
      <c r="G65" s="130"/>
      <c r="H65" s="130"/>
      <c r="I65" s="131"/>
      <c r="M65" s="4" t="s">
        <v>40</v>
      </c>
      <c r="R65" s="132" t="s">
        <v>50</v>
      </c>
      <c r="S65" s="132"/>
      <c r="T65" s="132"/>
      <c r="U65" s="172" t="s">
        <v>50</v>
      </c>
      <c r="V65" s="173"/>
    </row>
    <row r="66" spans="2:26" ht="14.25" customHeight="1" x14ac:dyDescent="0.2">
      <c r="B66" s="35" t="s">
        <v>43</v>
      </c>
      <c r="C66" s="129"/>
      <c r="D66" s="130"/>
      <c r="E66" s="130"/>
      <c r="F66" s="130"/>
      <c r="G66" s="130"/>
      <c r="H66" s="130"/>
      <c r="I66" s="131"/>
      <c r="J66" s="39"/>
      <c r="M66" s="40" t="s">
        <v>36</v>
      </c>
      <c r="P66" s="41" t="s">
        <v>73</v>
      </c>
      <c r="R66" s="138"/>
      <c r="S66" s="138"/>
      <c r="T66" s="138"/>
      <c r="U66" s="166"/>
      <c r="V66" s="167"/>
    </row>
    <row r="67" spans="2:26" ht="14.25" customHeight="1" x14ac:dyDescent="0.2">
      <c r="B67" s="35" t="s">
        <v>42</v>
      </c>
      <c r="C67" s="129"/>
      <c r="D67" s="130"/>
      <c r="E67" s="130"/>
      <c r="F67" s="130"/>
      <c r="G67" s="130"/>
      <c r="H67" s="130"/>
      <c r="I67" s="131"/>
      <c r="J67" s="42"/>
      <c r="K67" s="42"/>
      <c r="M67" s="42" t="s">
        <v>41</v>
      </c>
      <c r="P67" s="43" t="s">
        <v>74</v>
      </c>
      <c r="R67" s="138"/>
      <c r="S67" s="138"/>
      <c r="T67" s="138"/>
      <c r="U67" s="133"/>
      <c r="V67" s="135"/>
    </row>
    <row r="68" spans="2:26" ht="14.25" customHeight="1" x14ac:dyDescent="0.2">
      <c r="B68" s="35" t="s">
        <v>44</v>
      </c>
      <c r="C68" s="129"/>
      <c r="D68" s="130"/>
      <c r="E68" s="130"/>
      <c r="F68" s="130"/>
      <c r="G68" s="130"/>
      <c r="H68" s="130"/>
      <c r="I68" s="131"/>
      <c r="J68" s="44"/>
      <c r="M68" s="44" t="s">
        <v>39</v>
      </c>
      <c r="P68" s="45" t="s">
        <v>75</v>
      </c>
      <c r="R68" s="139"/>
      <c r="S68" s="139"/>
      <c r="T68" s="139"/>
      <c r="U68" s="162"/>
      <c r="V68" s="163"/>
    </row>
    <row r="69" spans="2:26" ht="14.25" customHeight="1" x14ac:dyDescent="0.2">
      <c r="B69" s="35" t="s">
        <v>47</v>
      </c>
      <c r="C69" s="129"/>
      <c r="D69" s="130"/>
      <c r="E69" s="130"/>
      <c r="F69" s="130"/>
      <c r="G69" s="130"/>
      <c r="H69" s="130"/>
      <c r="I69" s="131"/>
    </row>
    <row r="70" spans="2:26" ht="14.25" customHeight="1" x14ac:dyDescent="0.2">
      <c r="B70" s="35" t="s">
        <v>45</v>
      </c>
      <c r="C70" s="126"/>
      <c r="D70" s="127"/>
      <c r="E70" s="127"/>
      <c r="F70" s="127"/>
      <c r="G70" s="127"/>
      <c r="H70" s="127"/>
      <c r="I70" s="128"/>
      <c r="M70" s="4" t="s">
        <v>111</v>
      </c>
      <c r="S70" s="105"/>
      <c r="T70" s="46" t="s">
        <v>70</v>
      </c>
      <c r="U70" s="5" t="s">
        <v>110</v>
      </c>
      <c r="V70" s="179" t="s">
        <v>50</v>
      </c>
      <c r="W70" s="179"/>
      <c r="X70" s="179"/>
      <c r="Y70" s="179"/>
    </row>
    <row r="71" spans="2:26" ht="6" customHeight="1" x14ac:dyDescent="0.25">
      <c r="I71" s="23"/>
      <c r="U71" s="47"/>
    </row>
    <row r="72" spans="2:26" ht="14.45" customHeight="1" x14ac:dyDescent="0.2">
      <c r="M72" s="4" t="s">
        <v>107</v>
      </c>
      <c r="S72" s="105"/>
      <c r="T72" s="46" t="s">
        <v>5</v>
      </c>
      <c r="U72" s="48" t="s">
        <v>109</v>
      </c>
      <c r="W72" s="49"/>
      <c r="X72" s="124"/>
      <c r="Y72" s="125"/>
      <c r="Z72" s="4" t="s">
        <v>5</v>
      </c>
    </row>
    <row r="73" spans="2:26" ht="6" customHeight="1" x14ac:dyDescent="0.25">
      <c r="I73" s="23"/>
      <c r="U73" s="47"/>
    </row>
    <row r="74" spans="2:26" ht="19.899999999999999" customHeight="1" x14ac:dyDescent="0.2">
      <c r="B74" s="164" t="s">
        <v>46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</row>
    <row r="75" spans="2:26" ht="4.9000000000000004" customHeight="1" x14ac:dyDescent="0.4">
      <c r="B75" s="50"/>
      <c r="C75" s="51"/>
      <c r="D75" s="51"/>
      <c r="E75" s="51"/>
      <c r="F75" s="52"/>
      <c r="G75" s="51"/>
      <c r="H75" s="32"/>
      <c r="I75" s="32"/>
      <c r="J75" s="32"/>
      <c r="K75" s="32"/>
      <c r="L75" s="32"/>
      <c r="M75" s="32"/>
      <c r="N75" s="32"/>
      <c r="O75" s="32"/>
      <c r="P75" s="34"/>
      <c r="Q75" s="34"/>
      <c r="R75" s="34"/>
      <c r="S75" s="34"/>
      <c r="T75" s="34"/>
    </row>
    <row r="76" spans="2:26" ht="14.25" customHeight="1" x14ac:dyDescent="0.2">
      <c r="B76" s="35" t="s">
        <v>35</v>
      </c>
      <c r="C76" s="3" t="s">
        <v>34</v>
      </c>
      <c r="D76" s="136"/>
      <c r="E76" s="136"/>
      <c r="F76" s="136"/>
      <c r="G76" s="137"/>
      <c r="J76" s="36"/>
      <c r="M76" s="4" t="s">
        <v>58</v>
      </c>
      <c r="N76" s="36"/>
      <c r="O76" s="36"/>
      <c r="P76" s="7"/>
      <c r="Q76" s="37"/>
      <c r="R76" s="37"/>
      <c r="S76" s="38"/>
      <c r="T76" s="7"/>
    </row>
    <row r="77" spans="2:26" ht="14.25" customHeight="1" x14ac:dyDescent="0.2">
      <c r="B77" s="35" t="s">
        <v>6</v>
      </c>
      <c r="C77" s="129"/>
      <c r="D77" s="130"/>
      <c r="E77" s="130"/>
      <c r="F77" s="130"/>
      <c r="G77" s="130"/>
      <c r="H77" s="130"/>
      <c r="I77" s="131"/>
      <c r="J77" s="36"/>
      <c r="K77" s="36"/>
      <c r="R77" s="160" t="s">
        <v>38</v>
      </c>
      <c r="S77" s="160"/>
      <c r="T77" s="160"/>
      <c r="U77" s="153" t="s">
        <v>84</v>
      </c>
      <c r="V77" s="154"/>
    </row>
    <row r="78" spans="2:26" ht="14.25" customHeight="1" x14ac:dyDescent="0.2">
      <c r="B78" s="35" t="s">
        <v>7</v>
      </c>
      <c r="C78" s="129"/>
      <c r="D78" s="130"/>
      <c r="E78" s="130"/>
      <c r="F78" s="130"/>
      <c r="G78" s="130"/>
      <c r="H78" s="130"/>
      <c r="I78" s="131"/>
      <c r="M78" s="4" t="s">
        <v>40</v>
      </c>
      <c r="R78" s="132" t="s">
        <v>50</v>
      </c>
      <c r="S78" s="132"/>
      <c r="T78" s="132"/>
      <c r="U78" s="172" t="s">
        <v>50</v>
      </c>
      <c r="V78" s="173"/>
    </row>
    <row r="79" spans="2:26" ht="14.25" customHeight="1" x14ac:dyDescent="0.2">
      <c r="B79" s="35" t="s">
        <v>43</v>
      </c>
      <c r="C79" s="129"/>
      <c r="D79" s="130"/>
      <c r="E79" s="130"/>
      <c r="F79" s="130"/>
      <c r="G79" s="130"/>
      <c r="H79" s="130"/>
      <c r="I79" s="131"/>
      <c r="J79" s="39"/>
      <c r="M79" s="40" t="s">
        <v>36</v>
      </c>
      <c r="P79" s="41" t="str">
        <f>P66</f>
        <v>[mètres]</v>
      </c>
      <c r="R79" s="133"/>
      <c r="S79" s="134"/>
      <c r="T79" s="135"/>
      <c r="U79" s="166"/>
      <c r="V79" s="167"/>
    </row>
    <row r="80" spans="2:26" ht="14.25" customHeight="1" x14ac:dyDescent="0.2">
      <c r="B80" s="35" t="s">
        <v>42</v>
      </c>
      <c r="C80" s="129"/>
      <c r="D80" s="130"/>
      <c r="E80" s="130"/>
      <c r="F80" s="130"/>
      <c r="G80" s="130"/>
      <c r="H80" s="130"/>
      <c r="I80" s="131"/>
      <c r="J80" s="42"/>
      <c r="K80" s="42"/>
      <c r="M80" s="42" t="s">
        <v>41</v>
      </c>
      <c r="P80" s="43" t="str">
        <f>P67</f>
        <v>[litres]</v>
      </c>
      <c r="R80" s="133"/>
      <c r="S80" s="134"/>
      <c r="T80" s="135"/>
      <c r="U80" s="133"/>
      <c r="V80" s="135"/>
    </row>
    <row r="81" spans="1:25" ht="14.25" customHeight="1" x14ac:dyDescent="0.2">
      <c r="B81" s="35" t="s">
        <v>65</v>
      </c>
      <c r="C81" s="129"/>
      <c r="D81" s="130"/>
      <c r="E81" s="130"/>
      <c r="F81" s="130"/>
      <c r="G81" s="130"/>
      <c r="H81" s="130"/>
      <c r="I81" s="131"/>
      <c r="J81" s="44"/>
      <c r="M81" s="44" t="s">
        <v>39</v>
      </c>
      <c r="P81" s="45" t="str">
        <f>P68</f>
        <v>[jj.mm.aa]</v>
      </c>
      <c r="R81" s="162"/>
      <c r="S81" s="178"/>
      <c r="T81" s="163"/>
      <c r="U81" s="162"/>
      <c r="V81" s="163"/>
    </row>
    <row r="82" spans="1:25" ht="14.25" customHeight="1" x14ac:dyDescent="0.2">
      <c r="B82" s="35" t="s">
        <v>45</v>
      </c>
      <c r="C82" s="126"/>
      <c r="D82" s="127"/>
      <c r="E82" s="127"/>
      <c r="F82" s="127"/>
      <c r="G82" s="127"/>
      <c r="H82" s="127"/>
      <c r="I82" s="128"/>
      <c r="U82" s="47"/>
    </row>
    <row r="83" spans="1:25" ht="6" customHeight="1" x14ac:dyDescent="0.25">
      <c r="I83" s="23"/>
      <c r="U83" s="47"/>
    </row>
    <row r="84" spans="1:25" ht="19.899999999999999" customHeight="1" x14ac:dyDescent="0.2">
      <c r="B84" s="164" t="s">
        <v>143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</row>
    <row r="85" spans="1:25" ht="4.9000000000000004" customHeight="1" x14ac:dyDescent="0.4">
      <c r="B85" s="50"/>
      <c r="C85" s="51"/>
      <c r="D85" s="51"/>
      <c r="E85" s="51"/>
      <c r="F85" s="52"/>
      <c r="G85" s="51"/>
      <c r="H85" s="32"/>
      <c r="I85" s="32"/>
      <c r="J85" s="32"/>
      <c r="K85" s="32"/>
      <c r="L85" s="32"/>
      <c r="M85" s="32"/>
      <c r="N85" s="32"/>
      <c r="O85" s="32"/>
      <c r="P85" s="34"/>
      <c r="Q85" s="34"/>
      <c r="R85" s="34"/>
      <c r="S85" s="34"/>
      <c r="T85" s="34"/>
    </row>
    <row r="86" spans="1:25" ht="14.25" customHeight="1" x14ac:dyDescent="0.2">
      <c r="B86" s="35" t="s">
        <v>35</v>
      </c>
      <c r="C86" s="3" t="s">
        <v>34</v>
      </c>
      <c r="D86" s="158"/>
      <c r="E86" s="158"/>
      <c r="F86" s="158"/>
      <c r="G86" s="159"/>
      <c r="J86" s="36"/>
      <c r="M86" s="4" t="s">
        <v>58</v>
      </c>
      <c r="N86" s="36"/>
      <c r="O86" s="36"/>
      <c r="P86" s="7"/>
      <c r="Q86" s="37"/>
      <c r="R86" s="37"/>
      <c r="S86" s="38"/>
      <c r="T86" s="7"/>
    </row>
    <row r="87" spans="1:25" ht="14.25" customHeight="1" x14ac:dyDescent="0.2">
      <c r="B87" s="35" t="s">
        <v>6</v>
      </c>
      <c r="C87" s="117"/>
      <c r="D87" s="118"/>
      <c r="E87" s="118"/>
      <c r="F87" s="118"/>
      <c r="G87" s="118"/>
      <c r="H87" s="118"/>
      <c r="I87" s="119"/>
      <c r="J87" s="36"/>
      <c r="K87" s="36"/>
      <c r="R87" s="160" t="s">
        <v>85</v>
      </c>
      <c r="S87" s="160"/>
      <c r="T87" s="160"/>
      <c r="U87" s="153" t="s">
        <v>86</v>
      </c>
      <c r="V87" s="154"/>
    </row>
    <row r="88" spans="1:25" ht="14.25" customHeight="1" x14ac:dyDescent="0.2">
      <c r="B88" s="35" t="s">
        <v>7</v>
      </c>
      <c r="C88" s="117"/>
      <c r="D88" s="118"/>
      <c r="E88" s="118"/>
      <c r="F88" s="118"/>
      <c r="G88" s="118"/>
      <c r="H88" s="118"/>
      <c r="I88" s="119"/>
      <c r="M88" s="4" t="s">
        <v>40</v>
      </c>
      <c r="R88" s="132" t="s">
        <v>50</v>
      </c>
      <c r="S88" s="132"/>
      <c r="T88" s="132"/>
      <c r="U88" s="172" t="s">
        <v>50</v>
      </c>
      <c r="V88" s="173"/>
    </row>
    <row r="89" spans="1:25" ht="14.25" customHeight="1" x14ac:dyDescent="0.2">
      <c r="B89" s="35" t="s">
        <v>43</v>
      </c>
      <c r="C89" s="117"/>
      <c r="D89" s="118"/>
      <c r="E89" s="118"/>
      <c r="F89" s="118"/>
      <c r="G89" s="118"/>
      <c r="H89" s="118"/>
      <c r="I89" s="119"/>
      <c r="J89" s="39"/>
      <c r="M89" s="40" t="s">
        <v>36</v>
      </c>
      <c r="P89" s="41" t="str">
        <f>P66</f>
        <v>[mètres]</v>
      </c>
      <c r="R89" s="133"/>
      <c r="S89" s="134"/>
      <c r="T89" s="135"/>
      <c r="U89" s="166"/>
      <c r="V89" s="167"/>
    </row>
    <row r="90" spans="1:25" ht="14.25" customHeight="1" x14ac:dyDescent="0.2">
      <c r="B90" s="35" t="s">
        <v>42</v>
      </c>
      <c r="C90" s="117"/>
      <c r="D90" s="118"/>
      <c r="E90" s="118"/>
      <c r="F90" s="118"/>
      <c r="G90" s="118"/>
      <c r="H90" s="118"/>
      <c r="I90" s="119"/>
      <c r="J90" s="42"/>
      <c r="K90" s="42"/>
      <c r="M90" s="42" t="s">
        <v>41</v>
      </c>
      <c r="P90" s="43" t="str">
        <f>P67</f>
        <v>[litres]</v>
      </c>
      <c r="R90" s="133"/>
      <c r="S90" s="134"/>
      <c r="T90" s="135"/>
      <c r="U90" s="133"/>
      <c r="V90" s="135"/>
    </row>
    <row r="91" spans="1:25" ht="14.25" customHeight="1" x14ac:dyDescent="0.2">
      <c r="B91" s="35" t="s">
        <v>65</v>
      </c>
      <c r="C91" s="117"/>
      <c r="D91" s="118"/>
      <c r="E91" s="118"/>
      <c r="F91" s="118"/>
      <c r="G91" s="118"/>
      <c r="H91" s="118"/>
      <c r="I91" s="119"/>
      <c r="J91" s="44"/>
      <c r="M91" s="44" t="s">
        <v>39</v>
      </c>
      <c r="P91" s="45" t="str">
        <f>P81</f>
        <v>[jj.mm.aa]</v>
      </c>
      <c r="R91" s="162"/>
      <c r="S91" s="178"/>
      <c r="T91" s="163"/>
      <c r="U91" s="162"/>
      <c r="V91" s="163"/>
    </row>
    <row r="92" spans="1:25" ht="14.25" customHeight="1" x14ac:dyDescent="0.2">
      <c r="B92" s="35" t="s">
        <v>45</v>
      </c>
      <c r="C92" s="126"/>
      <c r="D92" s="127"/>
      <c r="E92" s="127"/>
      <c r="F92" s="127"/>
      <c r="G92" s="127"/>
      <c r="H92" s="127"/>
      <c r="I92" s="128"/>
      <c r="U92" s="47"/>
    </row>
    <row r="93" spans="1:25" ht="14.25" customHeight="1" x14ac:dyDescent="0.4"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/>
      <c r="M93" s="32"/>
      <c r="N93" s="32"/>
      <c r="O93" s="32"/>
      <c r="P93" s="34"/>
      <c r="Q93" s="34"/>
      <c r="R93" s="34"/>
      <c r="S93" s="34"/>
      <c r="T93" s="34"/>
    </row>
    <row r="94" spans="1:25" ht="3.75" customHeight="1" x14ac:dyDescent="0.2">
      <c r="B94" s="48"/>
      <c r="C94" s="48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1:25" s="7" customFormat="1" ht="27.75" customHeight="1" x14ac:dyDescent="0.4">
      <c r="A95" s="121" t="s">
        <v>118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3"/>
      <c r="U95" s="187"/>
      <c r="V95" s="187"/>
    </row>
    <row r="96" spans="1:25" ht="7.5" customHeight="1" x14ac:dyDescent="0.2">
      <c r="B96" s="48"/>
      <c r="C96" s="48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</row>
    <row r="97" spans="1:26" ht="12.75" customHeight="1" x14ac:dyDescent="0.2">
      <c r="A97" s="4" t="s">
        <v>81</v>
      </c>
      <c r="B97" s="48"/>
      <c r="C97" s="48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</row>
    <row r="98" spans="1:26" ht="12.75" customHeight="1" x14ac:dyDescent="0.2">
      <c r="A98" s="4" t="s">
        <v>82</v>
      </c>
      <c r="B98" s="48"/>
      <c r="C98" s="48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1:26" ht="6.75" customHeight="1" x14ac:dyDescent="0.2">
      <c r="B99" s="48"/>
      <c r="C99" s="48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6" ht="12.75" customHeight="1" x14ac:dyDescent="0.2">
      <c r="A100" s="4" t="s">
        <v>120</v>
      </c>
      <c r="B100" s="48"/>
      <c r="C100" s="48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</row>
    <row r="101" spans="1:26" ht="12.75" customHeight="1" x14ac:dyDescent="0.2">
      <c r="A101" s="4" t="s">
        <v>121</v>
      </c>
      <c r="B101" s="48"/>
      <c r="C101" s="48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</row>
    <row r="102" spans="1:26" ht="6.75" customHeight="1" x14ac:dyDescent="0.2">
      <c r="B102" s="48"/>
      <c r="C102" s="48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1:26" ht="12.75" customHeight="1" x14ac:dyDescent="0.2">
      <c r="A103" s="4" t="s">
        <v>151</v>
      </c>
      <c r="B103" s="48"/>
      <c r="C103" s="48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1:26" ht="69.75" customHeight="1" x14ac:dyDescent="0.2">
      <c r="C104" s="161" t="s">
        <v>54</v>
      </c>
      <c r="D104" s="161"/>
      <c r="E104" s="7"/>
      <c r="F104" s="54" t="s">
        <v>53</v>
      </c>
      <c r="G104" s="55" t="s">
        <v>33</v>
      </c>
      <c r="H104" s="7"/>
      <c r="I104" s="56" t="s">
        <v>55</v>
      </c>
      <c r="J104" s="56" t="s">
        <v>12</v>
      </c>
      <c r="K104" s="56" t="s">
        <v>13</v>
      </c>
      <c r="L104" s="56" t="s">
        <v>0</v>
      </c>
      <c r="M104" s="56" t="s">
        <v>14</v>
      </c>
      <c r="N104" s="56" t="s">
        <v>15</v>
      </c>
      <c r="O104" s="56" t="s">
        <v>16</v>
      </c>
      <c r="P104" s="56" t="s">
        <v>17</v>
      </c>
      <c r="Q104" s="56" t="s">
        <v>18</v>
      </c>
      <c r="R104" s="56" t="s">
        <v>56</v>
      </c>
      <c r="S104" s="57" t="s">
        <v>57</v>
      </c>
      <c r="U104" s="56" t="s">
        <v>83</v>
      </c>
      <c r="V104" s="58"/>
      <c r="W104" s="186" t="s">
        <v>87</v>
      </c>
      <c r="X104" s="186"/>
      <c r="Y104" s="186" t="s">
        <v>33</v>
      </c>
      <c r="Z104" s="186"/>
    </row>
    <row r="105" spans="1:26" x14ac:dyDescent="0.2">
      <c r="C105" s="120"/>
      <c r="D105" s="120"/>
      <c r="F105" s="59" t="s">
        <v>1</v>
      </c>
      <c r="G105" s="35" t="s">
        <v>32</v>
      </c>
      <c r="I105" s="192" t="s">
        <v>80</v>
      </c>
      <c r="J105" s="193"/>
      <c r="K105" s="193"/>
      <c r="L105" s="193"/>
      <c r="M105" s="193"/>
      <c r="N105" s="193"/>
      <c r="O105" s="193"/>
      <c r="P105" s="193"/>
      <c r="Q105" s="193"/>
      <c r="R105" s="193"/>
      <c r="S105" s="194"/>
      <c r="T105" s="60"/>
      <c r="W105" s="186"/>
      <c r="X105" s="186"/>
      <c r="Y105" s="186"/>
      <c r="Z105" s="186"/>
    </row>
    <row r="106" spans="1:26" ht="15" x14ac:dyDescent="0.25">
      <c r="A106" s="48" t="s">
        <v>9</v>
      </c>
      <c r="C106" s="179" t="s">
        <v>50</v>
      </c>
      <c r="D106" s="179"/>
      <c r="F106" s="1"/>
      <c r="G106" s="2">
        <v>250</v>
      </c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U106" s="61">
        <f t="shared" ref="U106:U115" si="0">SUM(I106:S106)</f>
        <v>0</v>
      </c>
      <c r="W106" s="186"/>
      <c r="X106" s="186"/>
      <c r="Y106" s="186"/>
      <c r="Z106" s="186"/>
    </row>
    <row r="107" spans="1:26" ht="15" x14ac:dyDescent="0.25">
      <c r="A107" s="48" t="s">
        <v>51</v>
      </c>
      <c r="C107" s="179" t="s">
        <v>50</v>
      </c>
      <c r="D107" s="179"/>
      <c r="F107" s="1"/>
      <c r="G107" s="2">
        <v>250</v>
      </c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U107" s="61">
        <f t="shared" si="0"/>
        <v>0</v>
      </c>
      <c r="W107" s="186"/>
      <c r="X107" s="186"/>
      <c r="Y107" s="186"/>
      <c r="Z107" s="186"/>
    </row>
    <row r="108" spans="1:26" ht="15" x14ac:dyDescent="0.25">
      <c r="A108" s="48" t="s">
        <v>52</v>
      </c>
      <c r="C108" s="179" t="s">
        <v>50</v>
      </c>
      <c r="D108" s="179"/>
      <c r="F108" s="1"/>
      <c r="G108" s="2">
        <v>250</v>
      </c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U108" s="61">
        <f t="shared" si="0"/>
        <v>0</v>
      </c>
      <c r="W108" s="185" t="s">
        <v>99</v>
      </c>
      <c r="X108" s="185"/>
      <c r="Y108" s="211" t="s">
        <v>88</v>
      </c>
      <c r="Z108" s="211"/>
    </row>
    <row r="109" spans="1:26" ht="15" x14ac:dyDescent="0.25">
      <c r="A109" s="48" t="s">
        <v>10</v>
      </c>
      <c r="C109" s="179" t="s">
        <v>50</v>
      </c>
      <c r="D109" s="179"/>
      <c r="F109" s="1"/>
      <c r="G109" s="2">
        <v>250</v>
      </c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U109" s="61">
        <f t="shared" si="0"/>
        <v>0</v>
      </c>
      <c r="W109" s="185" t="s">
        <v>94</v>
      </c>
      <c r="X109" s="185"/>
      <c r="Y109" s="211" t="s">
        <v>89</v>
      </c>
      <c r="Z109" s="211"/>
    </row>
    <row r="110" spans="1:26" ht="15" x14ac:dyDescent="0.25">
      <c r="A110" s="48" t="s">
        <v>11</v>
      </c>
      <c r="C110" s="179" t="s">
        <v>50</v>
      </c>
      <c r="D110" s="179"/>
      <c r="F110" s="1"/>
      <c r="G110" s="2">
        <v>250</v>
      </c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U110" s="61">
        <f t="shared" si="0"/>
        <v>0</v>
      </c>
      <c r="W110" s="185" t="s">
        <v>95</v>
      </c>
      <c r="X110" s="185"/>
      <c r="Y110" s="211" t="s">
        <v>90</v>
      </c>
      <c r="Z110" s="211"/>
    </row>
    <row r="111" spans="1:26" ht="15" x14ac:dyDescent="0.25">
      <c r="A111" s="48" t="s">
        <v>31</v>
      </c>
      <c r="C111" s="195"/>
      <c r="D111" s="195"/>
      <c r="F111" s="1"/>
      <c r="G111" s="2">
        <v>250</v>
      </c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U111" s="61">
        <f t="shared" si="0"/>
        <v>0</v>
      </c>
      <c r="W111" s="185" t="s">
        <v>96</v>
      </c>
      <c r="X111" s="185"/>
      <c r="Y111" s="211" t="s">
        <v>91</v>
      </c>
      <c r="Z111" s="211"/>
    </row>
    <row r="112" spans="1:26" ht="15" x14ac:dyDescent="0.25">
      <c r="A112" s="113" t="s">
        <v>50</v>
      </c>
      <c r="B112" s="114"/>
      <c r="C112" s="179" t="s">
        <v>50</v>
      </c>
      <c r="D112" s="179"/>
      <c r="F112" s="1"/>
      <c r="G112" s="2">
        <v>250</v>
      </c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U112" s="61">
        <f t="shared" si="0"/>
        <v>0</v>
      </c>
      <c r="W112" s="185" t="s">
        <v>97</v>
      </c>
      <c r="X112" s="185"/>
      <c r="Y112" s="211" t="s">
        <v>92</v>
      </c>
      <c r="Z112" s="211"/>
    </row>
    <row r="113" spans="1:26" ht="15" x14ac:dyDescent="0.25">
      <c r="A113" s="113" t="s">
        <v>50</v>
      </c>
      <c r="B113" s="114"/>
      <c r="C113" s="179" t="s">
        <v>50</v>
      </c>
      <c r="D113" s="179"/>
      <c r="F113" s="1"/>
      <c r="G113" s="2">
        <v>250</v>
      </c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U113" s="61">
        <f t="shared" si="0"/>
        <v>0</v>
      </c>
      <c r="W113" s="185" t="s">
        <v>98</v>
      </c>
      <c r="X113" s="185"/>
      <c r="Y113" s="211" t="s">
        <v>93</v>
      </c>
      <c r="Z113" s="211"/>
    </row>
    <row r="114" spans="1:26" ht="15" x14ac:dyDescent="0.25">
      <c r="A114" s="113" t="s">
        <v>50</v>
      </c>
      <c r="B114" s="114"/>
      <c r="C114" s="113" t="s">
        <v>50</v>
      </c>
      <c r="D114" s="114"/>
      <c r="F114" s="1"/>
      <c r="G114" s="2">
        <v>250</v>
      </c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U114" s="61">
        <f t="shared" si="0"/>
        <v>0</v>
      </c>
    </row>
    <row r="115" spans="1:26" ht="15" x14ac:dyDescent="0.25">
      <c r="A115" s="111" t="s">
        <v>49</v>
      </c>
      <c r="B115" s="191"/>
      <c r="C115" s="115"/>
      <c r="D115" s="116"/>
      <c r="F115" s="1"/>
      <c r="G115" s="2">
        <v>250</v>
      </c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U115" s="61">
        <f t="shared" si="0"/>
        <v>0</v>
      </c>
    </row>
    <row r="116" spans="1:26" ht="7.5" customHeight="1" x14ac:dyDescent="0.2">
      <c r="B116" s="48"/>
      <c r="G116" s="48"/>
      <c r="N116" s="48"/>
      <c r="O116" s="48"/>
      <c r="P116" s="48"/>
    </row>
    <row r="117" spans="1:26" ht="15" x14ac:dyDescent="0.25">
      <c r="B117" s="48" t="s">
        <v>2</v>
      </c>
      <c r="F117" s="62">
        <f>SUM(F106:F115)</f>
        <v>0</v>
      </c>
      <c r="G117" s="63">
        <f>AVERAGE(G106:G115)</f>
        <v>250</v>
      </c>
      <c r="H117" s="4" t="s">
        <v>4</v>
      </c>
      <c r="I117" s="64">
        <f t="shared" ref="I117" si="1">SUM(I106:I115)</f>
        <v>0</v>
      </c>
      <c r="J117" s="64">
        <f>SUM(J106:J115)</f>
        <v>0</v>
      </c>
      <c r="K117" s="64">
        <f>SUM(K106:K115)</f>
        <v>0</v>
      </c>
      <c r="L117" s="64">
        <f t="shared" ref="L117:Q117" si="2">SUM(L106:L115)</f>
        <v>0</v>
      </c>
      <c r="M117" s="64">
        <f t="shared" si="2"/>
        <v>0</v>
      </c>
      <c r="N117" s="64">
        <f t="shared" si="2"/>
        <v>0</v>
      </c>
      <c r="O117" s="64">
        <f>SUM(O106:O115)</f>
        <v>0</v>
      </c>
      <c r="P117" s="64">
        <f t="shared" si="2"/>
        <v>0</v>
      </c>
      <c r="Q117" s="64">
        <f t="shared" si="2"/>
        <v>0</v>
      </c>
      <c r="R117" s="64">
        <f>SUM(R106:R115)</f>
        <v>0</v>
      </c>
      <c r="S117" s="65">
        <f>SUM(S106:S115)</f>
        <v>0</v>
      </c>
      <c r="U117" s="61">
        <f>SUM(U106:U115)</f>
        <v>0</v>
      </c>
    </row>
    <row r="118" spans="1:26" ht="12" customHeight="1" x14ac:dyDescent="0.2"/>
    <row r="119" spans="1:26" ht="26.25" x14ac:dyDescent="0.2">
      <c r="A119" s="188" t="s">
        <v>122</v>
      </c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90"/>
      <c r="Y119" s="66"/>
    </row>
    <row r="120" spans="1:26" ht="7.5" customHeight="1" thickBot="1" x14ac:dyDescent="0.3">
      <c r="B120" s="48"/>
      <c r="C120" s="48"/>
      <c r="D120" s="23"/>
      <c r="F120" s="22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T120" s="23"/>
    </row>
    <row r="121" spans="1:26" ht="15" hidden="1" x14ac:dyDescent="0.25">
      <c r="A121" s="4" t="s">
        <v>27</v>
      </c>
      <c r="B121" s="48"/>
      <c r="C121" s="48"/>
      <c r="D121" s="23"/>
      <c r="F121" s="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26" ht="15" hidden="1" x14ac:dyDescent="0.25">
      <c r="C122" s="48"/>
      <c r="D122" s="48" t="str">
        <f>A106</f>
        <v>Orge</v>
      </c>
      <c r="G122" s="67"/>
      <c r="I122" s="68">
        <f>I106*$G106</f>
        <v>0</v>
      </c>
      <c r="J122" s="68">
        <f t="shared" ref="J122:S122" si="3">J106*$G106</f>
        <v>0</v>
      </c>
      <c r="K122" s="68">
        <f t="shared" si="3"/>
        <v>0</v>
      </c>
      <c r="L122" s="68">
        <f t="shared" si="3"/>
        <v>0</v>
      </c>
      <c r="M122" s="68">
        <f t="shared" si="3"/>
        <v>0</v>
      </c>
      <c r="N122" s="68">
        <f t="shared" si="3"/>
        <v>0</v>
      </c>
      <c r="O122" s="68">
        <f t="shared" si="3"/>
        <v>0</v>
      </c>
      <c r="P122" s="68">
        <f t="shared" si="3"/>
        <v>0</v>
      </c>
      <c r="Q122" s="68">
        <f t="shared" si="3"/>
        <v>0</v>
      </c>
      <c r="R122" s="68">
        <f t="shared" si="3"/>
        <v>0</v>
      </c>
      <c r="S122" s="68">
        <f t="shared" si="3"/>
        <v>0</v>
      </c>
    </row>
    <row r="123" spans="1:26" ht="15" hidden="1" x14ac:dyDescent="0.25">
      <c r="C123" s="48"/>
      <c r="D123" s="48" t="str">
        <f>A107</f>
        <v>Blé planifiable</v>
      </c>
      <c r="G123" s="67"/>
      <c r="I123" s="68">
        <f t="shared" ref="I123:S131" si="4">I107*$G107</f>
        <v>0</v>
      </c>
      <c r="J123" s="68">
        <f t="shared" si="4"/>
        <v>0</v>
      </c>
      <c r="K123" s="68">
        <f t="shared" si="4"/>
        <v>0</v>
      </c>
      <c r="L123" s="68">
        <f t="shared" si="4"/>
        <v>0</v>
      </c>
      <c r="M123" s="68">
        <f t="shared" si="4"/>
        <v>0</v>
      </c>
      <c r="N123" s="68">
        <f t="shared" si="4"/>
        <v>0</v>
      </c>
      <c r="O123" s="68">
        <f t="shared" si="4"/>
        <v>0</v>
      </c>
      <c r="P123" s="68">
        <f t="shared" si="4"/>
        <v>0</v>
      </c>
      <c r="Q123" s="68">
        <f t="shared" si="4"/>
        <v>0</v>
      </c>
      <c r="R123" s="68">
        <f t="shared" si="4"/>
        <v>0</v>
      </c>
      <c r="S123" s="68">
        <f t="shared" si="4"/>
        <v>0</v>
      </c>
    </row>
    <row r="124" spans="1:26" ht="15" hidden="1" x14ac:dyDescent="0.25">
      <c r="C124" s="48"/>
      <c r="D124" s="48" t="str">
        <f>A108</f>
        <v>Blé fourrager</v>
      </c>
      <c r="G124" s="67"/>
      <c r="I124" s="68">
        <f t="shared" si="4"/>
        <v>0</v>
      </c>
      <c r="J124" s="68">
        <f t="shared" si="4"/>
        <v>0</v>
      </c>
      <c r="K124" s="68">
        <f t="shared" si="4"/>
        <v>0</v>
      </c>
      <c r="L124" s="68">
        <f t="shared" si="4"/>
        <v>0</v>
      </c>
      <c r="M124" s="68">
        <f t="shared" si="4"/>
        <v>0</v>
      </c>
      <c r="N124" s="68">
        <f t="shared" si="4"/>
        <v>0</v>
      </c>
      <c r="O124" s="68">
        <f t="shared" si="4"/>
        <v>0</v>
      </c>
      <c r="P124" s="68">
        <f t="shared" si="4"/>
        <v>0</v>
      </c>
      <c r="Q124" s="68">
        <f t="shared" si="4"/>
        <v>0</v>
      </c>
      <c r="R124" s="68">
        <f t="shared" si="4"/>
        <v>0</v>
      </c>
      <c r="S124" s="68">
        <f t="shared" si="4"/>
        <v>0</v>
      </c>
    </row>
    <row r="125" spans="1:26" ht="15" hidden="1" x14ac:dyDescent="0.25">
      <c r="C125" s="48"/>
      <c r="D125" s="48" t="str">
        <f t="shared" ref="D125:D129" si="5">A109</f>
        <v>Maïs</v>
      </c>
      <c r="G125" s="67"/>
      <c r="I125" s="68">
        <f t="shared" si="4"/>
        <v>0</v>
      </c>
      <c r="J125" s="68">
        <f t="shared" si="4"/>
        <v>0</v>
      </c>
      <c r="K125" s="68">
        <f t="shared" si="4"/>
        <v>0</v>
      </c>
      <c r="L125" s="68">
        <f t="shared" si="4"/>
        <v>0</v>
      </c>
      <c r="M125" s="68">
        <f t="shared" si="4"/>
        <v>0</v>
      </c>
      <c r="N125" s="68">
        <f t="shared" si="4"/>
        <v>0</v>
      </c>
      <c r="O125" s="68">
        <f t="shared" si="4"/>
        <v>0</v>
      </c>
      <c r="P125" s="68">
        <f t="shared" si="4"/>
        <v>0</v>
      </c>
      <c r="Q125" s="68">
        <f t="shared" si="4"/>
        <v>0</v>
      </c>
      <c r="R125" s="68">
        <f t="shared" si="4"/>
        <v>0</v>
      </c>
      <c r="S125" s="68">
        <f t="shared" si="4"/>
        <v>0</v>
      </c>
    </row>
    <row r="126" spans="1:26" ht="15" hidden="1" x14ac:dyDescent="0.25">
      <c r="C126" s="48"/>
      <c r="D126" s="48" t="str">
        <f t="shared" si="5"/>
        <v>Colza</v>
      </c>
      <c r="G126" s="67"/>
      <c r="I126" s="68">
        <f t="shared" si="4"/>
        <v>0</v>
      </c>
      <c r="J126" s="68">
        <f t="shared" si="4"/>
        <v>0</v>
      </c>
      <c r="K126" s="68">
        <f t="shared" si="4"/>
        <v>0</v>
      </c>
      <c r="L126" s="68">
        <f t="shared" si="4"/>
        <v>0</v>
      </c>
      <c r="M126" s="68">
        <f t="shared" si="4"/>
        <v>0</v>
      </c>
      <c r="N126" s="68">
        <f t="shared" si="4"/>
        <v>0</v>
      </c>
      <c r="O126" s="68">
        <f t="shared" si="4"/>
        <v>0</v>
      </c>
      <c r="P126" s="68">
        <f t="shared" si="4"/>
        <v>0</v>
      </c>
      <c r="Q126" s="68">
        <f t="shared" si="4"/>
        <v>0</v>
      </c>
      <c r="R126" s="68">
        <f t="shared" si="4"/>
        <v>0</v>
      </c>
      <c r="S126" s="68">
        <f t="shared" si="4"/>
        <v>0</v>
      </c>
    </row>
    <row r="127" spans="1:26" ht="15" hidden="1" x14ac:dyDescent="0.25">
      <c r="C127" s="48"/>
      <c r="D127" s="48" t="str">
        <f>A111</f>
        <v>Herbages</v>
      </c>
      <c r="G127" s="67"/>
      <c r="I127" s="68">
        <f t="shared" si="4"/>
        <v>0</v>
      </c>
      <c r="J127" s="68">
        <f t="shared" si="4"/>
        <v>0</v>
      </c>
      <c r="K127" s="68">
        <f t="shared" si="4"/>
        <v>0</v>
      </c>
      <c r="L127" s="68">
        <f t="shared" si="4"/>
        <v>0</v>
      </c>
      <c r="M127" s="68">
        <f t="shared" si="4"/>
        <v>0</v>
      </c>
      <c r="N127" s="68">
        <f t="shared" si="4"/>
        <v>0</v>
      </c>
      <c r="O127" s="68">
        <f t="shared" si="4"/>
        <v>0</v>
      </c>
      <c r="P127" s="68">
        <f t="shared" si="4"/>
        <v>0</v>
      </c>
      <c r="Q127" s="68">
        <f t="shared" si="4"/>
        <v>0</v>
      </c>
      <c r="R127" s="68">
        <f t="shared" si="4"/>
        <v>0</v>
      </c>
      <c r="S127" s="68">
        <f t="shared" si="4"/>
        <v>0</v>
      </c>
    </row>
    <row r="128" spans="1:26" ht="15" hidden="1" x14ac:dyDescent="0.25">
      <c r="C128" s="48"/>
      <c r="D128" s="48" t="str">
        <f t="shared" si="5"/>
        <v>Choisir</v>
      </c>
      <c r="G128" s="67"/>
      <c r="I128" s="68">
        <f t="shared" si="4"/>
        <v>0</v>
      </c>
      <c r="J128" s="68">
        <f t="shared" si="4"/>
        <v>0</v>
      </c>
      <c r="K128" s="68">
        <f t="shared" si="4"/>
        <v>0</v>
      </c>
      <c r="L128" s="68">
        <f t="shared" si="4"/>
        <v>0</v>
      </c>
      <c r="M128" s="68">
        <f t="shared" si="4"/>
        <v>0</v>
      </c>
      <c r="N128" s="68">
        <f t="shared" si="4"/>
        <v>0</v>
      </c>
      <c r="O128" s="68">
        <f t="shared" si="4"/>
        <v>0</v>
      </c>
      <c r="P128" s="68">
        <f t="shared" si="4"/>
        <v>0</v>
      </c>
      <c r="Q128" s="68">
        <f t="shared" si="4"/>
        <v>0</v>
      </c>
      <c r="R128" s="68">
        <f t="shared" si="4"/>
        <v>0</v>
      </c>
      <c r="S128" s="68">
        <f t="shared" si="4"/>
        <v>0</v>
      </c>
    </row>
    <row r="129" spans="1:23" ht="15" hidden="1" x14ac:dyDescent="0.25">
      <c r="C129" s="48"/>
      <c r="D129" s="48" t="str">
        <f t="shared" si="5"/>
        <v>Choisir</v>
      </c>
      <c r="G129" s="67"/>
      <c r="I129" s="68">
        <f t="shared" si="4"/>
        <v>0</v>
      </c>
      <c r="J129" s="68">
        <f t="shared" si="4"/>
        <v>0</v>
      </c>
      <c r="K129" s="68">
        <f t="shared" si="4"/>
        <v>0</v>
      </c>
      <c r="L129" s="68">
        <f t="shared" si="4"/>
        <v>0</v>
      </c>
      <c r="M129" s="68">
        <f t="shared" si="4"/>
        <v>0</v>
      </c>
      <c r="N129" s="68">
        <f t="shared" si="4"/>
        <v>0</v>
      </c>
      <c r="O129" s="68">
        <f t="shared" si="4"/>
        <v>0</v>
      </c>
      <c r="P129" s="68">
        <f t="shared" si="4"/>
        <v>0</v>
      </c>
      <c r="Q129" s="68">
        <f t="shared" si="4"/>
        <v>0</v>
      </c>
      <c r="R129" s="68">
        <f t="shared" si="4"/>
        <v>0</v>
      </c>
      <c r="S129" s="68">
        <f t="shared" si="4"/>
        <v>0</v>
      </c>
    </row>
    <row r="130" spans="1:23" ht="15" hidden="1" x14ac:dyDescent="0.25">
      <c r="C130" s="48"/>
      <c r="D130" s="48" t="str">
        <f>A114</f>
        <v>Choisir</v>
      </c>
      <c r="G130" s="67"/>
      <c r="I130" s="68">
        <f t="shared" si="4"/>
        <v>0</v>
      </c>
      <c r="J130" s="68">
        <f t="shared" si="4"/>
        <v>0</v>
      </c>
      <c r="K130" s="68">
        <f t="shared" si="4"/>
        <v>0</v>
      </c>
      <c r="L130" s="68">
        <f t="shared" si="4"/>
        <v>0</v>
      </c>
      <c r="M130" s="68">
        <f t="shared" si="4"/>
        <v>0</v>
      </c>
      <c r="N130" s="68">
        <f t="shared" si="4"/>
        <v>0</v>
      </c>
      <c r="O130" s="68">
        <f t="shared" si="4"/>
        <v>0</v>
      </c>
      <c r="P130" s="68">
        <f t="shared" si="4"/>
        <v>0</v>
      </c>
      <c r="Q130" s="68">
        <f t="shared" si="4"/>
        <v>0</v>
      </c>
      <c r="R130" s="68">
        <f t="shared" si="4"/>
        <v>0</v>
      </c>
      <c r="S130" s="68">
        <f t="shared" si="4"/>
        <v>0</v>
      </c>
    </row>
    <row r="131" spans="1:23" ht="15" hidden="1" x14ac:dyDescent="0.25">
      <c r="C131" s="48"/>
      <c r="D131" s="48" t="str">
        <f>A115</f>
        <v>Traitement pour tiers</v>
      </c>
      <c r="G131" s="67"/>
      <c r="I131" s="68">
        <f t="shared" si="4"/>
        <v>0</v>
      </c>
      <c r="J131" s="68">
        <f t="shared" si="4"/>
        <v>0</v>
      </c>
      <c r="K131" s="68">
        <f t="shared" si="4"/>
        <v>0</v>
      </c>
      <c r="L131" s="68">
        <f t="shared" si="4"/>
        <v>0</v>
      </c>
      <c r="M131" s="68">
        <f t="shared" si="4"/>
        <v>0</v>
      </c>
      <c r="N131" s="68">
        <f t="shared" si="4"/>
        <v>0</v>
      </c>
      <c r="O131" s="68">
        <f t="shared" si="4"/>
        <v>0</v>
      </c>
      <c r="P131" s="68">
        <f t="shared" si="4"/>
        <v>0</v>
      </c>
      <c r="Q131" s="68">
        <f t="shared" si="4"/>
        <v>0</v>
      </c>
      <c r="R131" s="68">
        <f t="shared" si="4"/>
        <v>0</v>
      </c>
      <c r="S131" s="68">
        <f>S115*$G115</f>
        <v>0</v>
      </c>
    </row>
    <row r="132" spans="1:23" ht="15.75" hidden="1" thickBot="1" x14ac:dyDescent="0.3">
      <c r="B132" s="48"/>
      <c r="C132" s="48"/>
      <c r="D132" s="48"/>
      <c r="G132" s="23"/>
      <c r="I132" s="22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23" ht="17.25" thickBot="1" x14ac:dyDescent="0.3">
      <c r="B133" s="69" t="s">
        <v>2</v>
      </c>
      <c r="C133" s="69"/>
      <c r="I133" s="70">
        <f>SUM(I122:I131)</f>
        <v>0</v>
      </c>
      <c r="J133" s="70">
        <f t="shared" ref="J133:S133" si="6">SUM(J122:J131)</f>
        <v>0</v>
      </c>
      <c r="K133" s="70">
        <f t="shared" si="6"/>
        <v>0</v>
      </c>
      <c r="L133" s="70">
        <f t="shared" si="6"/>
        <v>0</v>
      </c>
      <c r="M133" s="70">
        <f t="shared" si="6"/>
        <v>0</v>
      </c>
      <c r="N133" s="70">
        <f t="shared" si="6"/>
        <v>0</v>
      </c>
      <c r="O133" s="70">
        <f t="shared" si="6"/>
        <v>0</v>
      </c>
      <c r="P133" s="70">
        <f t="shared" si="6"/>
        <v>0</v>
      </c>
      <c r="Q133" s="70">
        <f t="shared" si="6"/>
        <v>0</v>
      </c>
      <c r="R133" s="70">
        <f t="shared" si="6"/>
        <v>0</v>
      </c>
      <c r="S133" s="70">
        <f t="shared" si="6"/>
        <v>0</v>
      </c>
      <c r="T133" s="71"/>
      <c r="U133" s="71"/>
      <c r="V133" s="72">
        <f>ROUNDUP(SUM(I133:S133),-1)/1000</f>
        <v>0</v>
      </c>
      <c r="W133" s="46" t="s">
        <v>59</v>
      </c>
    </row>
    <row r="134" spans="1:23" ht="7.5" customHeight="1" x14ac:dyDescent="0.25">
      <c r="B134" s="48"/>
      <c r="C134" s="48"/>
      <c r="D134" s="23"/>
      <c r="F134" s="22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S134" s="73"/>
      <c r="W134" s="46"/>
    </row>
    <row r="135" spans="1:23" ht="17.25" thickBot="1" x14ac:dyDescent="0.25">
      <c r="A135" s="4" t="s">
        <v>28</v>
      </c>
      <c r="S135" s="46"/>
      <c r="W135" s="46"/>
    </row>
    <row r="136" spans="1:23" ht="17.25" thickBot="1" x14ac:dyDescent="0.25">
      <c r="D136" s="74"/>
      <c r="I136" s="75">
        <v>5</v>
      </c>
      <c r="J136" s="76">
        <v>25</v>
      </c>
      <c r="K136" s="76">
        <v>50</v>
      </c>
      <c r="L136" s="76">
        <v>75</v>
      </c>
      <c r="M136" s="76">
        <v>85</v>
      </c>
      <c r="N136" s="76">
        <v>95</v>
      </c>
      <c r="O136" s="76">
        <v>80</v>
      </c>
      <c r="P136" s="76">
        <v>50</v>
      </c>
      <c r="Q136" s="76">
        <v>25</v>
      </c>
      <c r="R136" s="76">
        <v>10</v>
      </c>
      <c r="S136" s="77">
        <v>0</v>
      </c>
      <c r="T136" s="78"/>
      <c r="V136" s="79">
        <f>ROUNDUP(SUM(I136:S136),-1)/1000</f>
        <v>0.5</v>
      </c>
      <c r="W136" s="46" t="s">
        <v>60</v>
      </c>
    </row>
    <row r="137" spans="1:23" ht="3.75" customHeight="1" thickBot="1" x14ac:dyDescent="0.25">
      <c r="S137" s="80">
        <v>20</v>
      </c>
      <c r="W137" s="46"/>
    </row>
    <row r="138" spans="1:23" ht="18" customHeight="1" thickBot="1" x14ac:dyDescent="0.3">
      <c r="B138" s="212" t="s">
        <v>150</v>
      </c>
      <c r="C138" s="212"/>
      <c r="D138" s="212"/>
      <c r="E138" s="212"/>
      <c r="F138" s="212"/>
      <c r="G138" s="212"/>
      <c r="H138" s="212"/>
      <c r="I138" s="212"/>
      <c r="J138" s="212"/>
      <c r="K138" s="212"/>
      <c r="M138" s="4" t="s">
        <v>19</v>
      </c>
      <c r="V138" s="81">
        <f>ROUNDUP(V133*1.25/V136,0)</f>
        <v>0</v>
      </c>
      <c r="W138" s="46" t="s">
        <v>5</v>
      </c>
    </row>
    <row r="139" spans="1:23" ht="7.5" customHeight="1" x14ac:dyDescent="0.2">
      <c r="S139" s="80"/>
    </row>
    <row r="140" spans="1:23" ht="15" thickBot="1" x14ac:dyDescent="0.25">
      <c r="A140" s="4" t="s">
        <v>29</v>
      </c>
      <c r="S140" s="80"/>
    </row>
    <row r="141" spans="1:23" ht="17.25" thickBot="1" x14ac:dyDescent="0.25">
      <c r="D141" s="71"/>
      <c r="I141" s="82">
        <f>I136*$V$138</f>
        <v>0</v>
      </c>
      <c r="J141" s="83">
        <f t="shared" ref="J141:S141" si="7">J136*$V$138</f>
        <v>0</v>
      </c>
      <c r="K141" s="83">
        <f t="shared" si="7"/>
        <v>0</v>
      </c>
      <c r="L141" s="83">
        <f t="shared" si="7"/>
        <v>0</v>
      </c>
      <c r="M141" s="83">
        <f t="shared" si="7"/>
        <v>0</v>
      </c>
      <c r="N141" s="83">
        <f t="shared" si="7"/>
        <v>0</v>
      </c>
      <c r="O141" s="83">
        <f t="shared" si="7"/>
        <v>0</v>
      </c>
      <c r="P141" s="83">
        <f t="shared" si="7"/>
        <v>0</v>
      </c>
      <c r="Q141" s="83">
        <f t="shared" si="7"/>
        <v>0</v>
      </c>
      <c r="R141" s="83">
        <f t="shared" si="7"/>
        <v>0</v>
      </c>
      <c r="S141" s="83">
        <f t="shared" si="7"/>
        <v>0</v>
      </c>
      <c r="V141" s="84">
        <f>ROUND(SUM(I141:S141),-1)/1000</f>
        <v>0</v>
      </c>
      <c r="W141" s="46" t="s">
        <v>59</v>
      </c>
    </row>
    <row r="142" spans="1:23" ht="7.5" customHeight="1" x14ac:dyDescent="0.2">
      <c r="S142" s="80"/>
      <c r="W142" s="46"/>
    </row>
    <row r="143" spans="1:23" ht="15" thickBot="1" x14ac:dyDescent="0.25">
      <c r="A143" s="4" t="s">
        <v>20</v>
      </c>
      <c r="S143" s="46"/>
      <c r="W143" s="46"/>
    </row>
    <row r="144" spans="1:23" ht="17.25" thickBot="1" x14ac:dyDescent="0.3">
      <c r="B144" s="23" t="s">
        <v>21</v>
      </c>
      <c r="C144" s="23"/>
      <c r="D144" s="74"/>
      <c r="I144" s="85">
        <f>I141-I133</f>
        <v>0</v>
      </c>
      <c r="J144" s="85">
        <f t="shared" ref="J144:S144" si="8">J141-J133</f>
        <v>0</v>
      </c>
      <c r="K144" s="85">
        <f t="shared" si="8"/>
        <v>0</v>
      </c>
      <c r="L144" s="85">
        <f t="shared" si="8"/>
        <v>0</v>
      </c>
      <c r="M144" s="85">
        <f t="shared" si="8"/>
        <v>0</v>
      </c>
      <c r="N144" s="85">
        <f t="shared" si="8"/>
        <v>0</v>
      </c>
      <c r="O144" s="85">
        <f t="shared" si="8"/>
        <v>0</v>
      </c>
      <c r="P144" s="85">
        <f t="shared" si="8"/>
        <v>0</v>
      </c>
      <c r="Q144" s="85">
        <f t="shared" si="8"/>
        <v>0</v>
      </c>
      <c r="R144" s="85">
        <f t="shared" si="8"/>
        <v>0</v>
      </c>
      <c r="S144" s="85">
        <f t="shared" si="8"/>
        <v>0</v>
      </c>
      <c r="T144" s="74"/>
      <c r="V144" s="86">
        <f>ROUND(SUM(I144:S144),-1)/1000</f>
        <v>0</v>
      </c>
      <c r="W144" s="46" t="s">
        <v>59</v>
      </c>
    </row>
    <row r="145" spans="1:25" ht="6.75" customHeight="1" thickBot="1" x14ac:dyDescent="0.25">
      <c r="I145" s="5"/>
      <c r="V145" s="87"/>
      <c r="W145" s="46"/>
    </row>
    <row r="146" spans="1:25" ht="17.25" thickBot="1" x14ac:dyDescent="0.3">
      <c r="A146" s="7"/>
      <c r="B146" s="88" t="s">
        <v>69</v>
      </c>
      <c r="C146" s="89"/>
      <c r="D146" s="7"/>
      <c r="E146" s="7"/>
      <c r="F146" s="17"/>
      <c r="G146" s="7"/>
      <c r="H146" s="7"/>
      <c r="I146" s="90" t="str">
        <f>IF(I144&lt;0,I144*-1,"")</f>
        <v/>
      </c>
      <c r="J146" s="90" t="str">
        <f t="shared" ref="J146:S146" si="9">IF(J144&lt;0,J144*-1,"")</f>
        <v/>
      </c>
      <c r="K146" s="90" t="str">
        <f t="shared" si="9"/>
        <v/>
      </c>
      <c r="L146" s="90" t="str">
        <f>IF(L144&lt;0,L144*-1,"")</f>
        <v/>
      </c>
      <c r="M146" s="90" t="str">
        <f t="shared" si="9"/>
        <v/>
      </c>
      <c r="N146" s="90" t="str">
        <f t="shared" si="9"/>
        <v/>
      </c>
      <c r="O146" s="90" t="str">
        <f t="shared" si="9"/>
        <v/>
      </c>
      <c r="P146" s="90" t="str">
        <f t="shared" si="9"/>
        <v/>
      </c>
      <c r="Q146" s="90" t="str">
        <f t="shared" si="9"/>
        <v/>
      </c>
      <c r="R146" s="90" t="str">
        <f t="shared" si="9"/>
        <v/>
      </c>
      <c r="S146" s="90" t="str">
        <f t="shared" si="9"/>
        <v/>
      </c>
      <c r="T146" s="89"/>
      <c r="U146" s="23"/>
      <c r="V146" s="91">
        <f>IF(V133=0,0,ROUNDUP(MAX((V153),V148)*1.25+6*G117/1000,1))</f>
        <v>0</v>
      </c>
      <c r="W146" s="46" t="s">
        <v>70</v>
      </c>
    </row>
    <row r="147" spans="1:25" ht="5.25" hidden="1" customHeight="1" x14ac:dyDescent="0.25">
      <c r="A147" s="7"/>
      <c r="B147" s="89"/>
      <c r="C147" s="89"/>
      <c r="D147" s="89" t="str">
        <f>IF(D144&lt;0,D144*-1,"")</f>
        <v/>
      </c>
      <c r="E147" s="7"/>
      <c r="F147" s="9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93"/>
    </row>
    <row r="148" spans="1:25" ht="15" hidden="1" x14ac:dyDescent="0.25">
      <c r="B148" s="23" t="s">
        <v>22</v>
      </c>
      <c r="C148" s="23"/>
      <c r="D148" s="23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23"/>
      <c r="U148" s="23"/>
      <c r="V148" s="4">
        <f>MAX(I146:S146)/1000</f>
        <v>0</v>
      </c>
      <c r="W148" s="4" t="s">
        <v>61</v>
      </c>
      <c r="Y148" s="95">
        <f t="shared" ref="Y148:Y157" si="10">U106*F106</f>
        <v>0</v>
      </c>
    </row>
    <row r="149" spans="1:25" ht="15.75" hidden="1" x14ac:dyDescent="0.25">
      <c r="B149" s="23" t="s">
        <v>23</v>
      </c>
      <c r="C149" s="23"/>
      <c r="D149" s="23"/>
      <c r="I149" s="90" t="str">
        <f>I146</f>
        <v/>
      </c>
      <c r="J149" s="90" t="str">
        <f t="shared" ref="J149:S149" si="11">J146</f>
        <v/>
      </c>
      <c r="K149" s="90" t="str">
        <f t="shared" si="11"/>
        <v/>
      </c>
      <c r="L149" s="90" t="str">
        <f t="shared" si="11"/>
        <v/>
      </c>
      <c r="M149" s="90" t="str">
        <f t="shared" si="11"/>
        <v/>
      </c>
      <c r="N149" s="90" t="str">
        <f t="shared" si="11"/>
        <v/>
      </c>
      <c r="O149" s="90" t="str">
        <f t="shared" si="11"/>
        <v/>
      </c>
      <c r="P149" s="90" t="str">
        <f t="shared" si="11"/>
        <v/>
      </c>
      <c r="Q149" s="90" t="str">
        <f t="shared" si="11"/>
        <v/>
      </c>
      <c r="R149" s="90" t="str">
        <f t="shared" si="11"/>
        <v/>
      </c>
      <c r="S149" s="90" t="str">
        <f t="shared" si="11"/>
        <v/>
      </c>
      <c r="T149" s="23"/>
      <c r="U149" s="23" t="str">
        <f>IF((SUM(I149:R149))&gt;0,1,"")</f>
        <v/>
      </c>
      <c r="V149" s="4" t="str">
        <f>IF(ISNUMBER(U149),SUM(I149:R149)/1000,"")</f>
        <v/>
      </c>
      <c r="W149" s="96"/>
      <c r="Y149" s="95">
        <f t="shared" si="10"/>
        <v>0</v>
      </c>
    </row>
    <row r="150" spans="1:25" ht="15" hidden="1" x14ac:dyDescent="0.25">
      <c r="B150" s="23" t="s">
        <v>24</v>
      </c>
      <c r="C150" s="23"/>
      <c r="I150" s="35" t="str">
        <f>IF(OR(ISNUMBER(H146),(ISNUMBER(J146))),I146,"")</f>
        <v/>
      </c>
      <c r="J150" s="35" t="str">
        <f t="shared" ref="J150:S150" si="12">IF(OR(ISNUMBER(I146),(ISNUMBER(K146))),J146,"")</f>
        <v/>
      </c>
      <c r="K150" s="35" t="str">
        <f t="shared" si="12"/>
        <v/>
      </c>
      <c r="L150" s="35" t="str">
        <f t="shared" si="12"/>
        <v/>
      </c>
      <c r="M150" s="35" t="str">
        <f t="shared" si="12"/>
        <v/>
      </c>
      <c r="N150" s="35" t="str">
        <f t="shared" si="12"/>
        <v/>
      </c>
      <c r="O150" s="35" t="str">
        <f t="shared" si="12"/>
        <v/>
      </c>
      <c r="P150" s="35" t="str">
        <f t="shared" si="12"/>
        <v/>
      </c>
      <c r="Q150" s="35" t="str">
        <f t="shared" si="12"/>
        <v/>
      </c>
      <c r="R150" s="35" t="str">
        <f t="shared" si="12"/>
        <v/>
      </c>
      <c r="S150" s="35" t="str">
        <f t="shared" si="12"/>
        <v/>
      </c>
      <c r="U150" s="23" t="str">
        <f>IF((SUM(I150:R150))&gt;0,1,"")</f>
        <v/>
      </c>
      <c r="V150" s="4" t="str">
        <f>IF(ISNUMBER(U150),SUM(I150:R150)/1000,"")</f>
        <v/>
      </c>
      <c r="Y150" s="95">
        <f t="shared" si="10"/>
        <v>0</v>
      </c>
    </row>
    <row r="151" spans="1:25" ht="15" hidden="1" x14ac:dyDescent="0.25">
      <c r="B151" s="97" t="s">
        <v>25</v>
      </c>
      <c r="C151" s="23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U151" s="23"/>
      <c r="Y151" s="95">
        <f t="shared" si="10"/>
        <v>0</v>
      </c>
    </row>
    <row r="152" spans="1:25" ht="15" hidden="1" x14ac:dyDescent="0.25">
      <c r="B152" s="23" t="s">
        <v>26</v>
      </c>
      <c r="C152" s="23"/>
      <c r="I152" s="35" t="str">
        <f>IF(OR(AND(ISNUMBER(J149),(ISNUMBER(K149))),AND(ISNUMBER(G149),(ISNUMBER(H149))),AND(ISNUMBER(H149),(ISNUMBER(J149)))),I149,"")</f>
        <v/>
      </c>
      <c r="J152" s="35" t="str">
        <f t="shared" ref="J152:S152" si="13">IF(OR(AND(ISNUMBER(K149),(ISNUMBER(L149))),AND(ISNUMBER(H149),(ISNUMBER(I149))),AND(ISNUMBER(I149),(ISNUMBER(K149)))),J149,"")</f>
        <v/>
      </c>
      <c r="K152" s="35" t="str">
        <f t="shared" si="13"/>
        <v/>
      </c>
      <c r="L152" s="35" t="str">
        <f t="shared" si="13"/>
        <v/>
      </c>
      <c r="M152" s="35" t="str">
        <f t="shared" si="13"/>
        <v/>
      </c>
      <c r="N152" s="35" t="str">
        <f t="shared" si="13"/>
        <v/>
      </c>
      <c r="O152" s="35" t="str">
        <f t="shared" si="13"/>
        <v/>
      </c>
      <c r="P152" s="35" t="str">
        <f t="shared" si="13"/>
        <v/>
      </c>
      <c r="Q152" s="35" t="str">
        <f t="shared" si="13"/>
        <v/>
      </c>
      <c r="R152" s="35" t="str">
        <f t="shared" si="13"/>
        <v/>
      </c>
      <c r="S152" s="35" t="str">
        <f t="shared" si="13"/>
        <v/>
      </c>
      <c r="U152" s="23" t="str">
        <f>IF((SUM(I152:R152))&gt;0,1,"")</f>
        <v/>
      </c>
      <c r="V152" s="4" t="str">
        <f>IF(ISNUMBER(U152),SUM(I152:R152)/1000,"")</f>
        <v/>
      </c>
      <c r="Y152" s="95">
        <f t="shared" si="10"/>
        <v>0</v>
      </c>
    </row>
    <row r="153" spans="1:25" ht="15" hidden="1" x14ac:dyDescent="0.25">
      <c r="B153" s="23"/>
      <c r="C153" s="23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V153" s="4">
        <f>MIN(V149:V152)</f>
        <v>0</v>
      </c>
      <c r="W153" s="4" t="s">
        <v>62</v>
      </c>
      <c r="Y153" s="95">
        <f t="shared" si="10"/>
        <v>0</v>
      </c>
    </row>
    <row r="154" spans="1:25" ht="15" hidden="1" x14ac:dyDescent="0.25">
      <c r="B154" s="23"/>
      <c r="C154" s="23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Y154" s="95">
        <f t="shared" si="10"/>
        <v>0</v>
      </c>
    </row>
    <row r="155" spans="1:25" ht="15" hidden="1" x14ac:dyDescent="0.25">
      <c r="B155" s="23"/>
      <c r="C155" s="23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Y155" s="95">
        <f t="shared" si="10"/>
        <v>0</v>
      </c>
    </row>
    <row r="156" spans="1:25" ht="15" hidden="1" x14ac:dyDescent="0.25">
      <c r="B156" s="23"/>
      <c r="C156" s="23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V156" s="71"/>
      <c r="Y156" s="95">
        <f t="shared" si="10"/>
        <v>0</v>
      </c>
    </row>
    <row r="157" spans="1:25" ht="15" hidden="1" x14ac:dyDescent="0.25">
      <c r="B157" s="23"/>
      <c r="C157" s="23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V157" s="71"/>
      <c r="Y157" s="95">
        <f t="shared" si="10"/>
        <v>0</v>
      </c>
    </row>
    <row r="158" spans="1:25" ht="15" hidden="1" x14ac:dyDescent="0.25">
      <c r="B158" s="23"/>
      <c r="C158" s="23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V158" s="71"/>
      <c r="Y158" s="95">
        <f>SUM(Y148:Y157)</f>
        <v>0</v>
      </c>
    </row>
    <row r="159" spans="1:25" x14ac:dyDescent="0.2">
      <c r="A159" s="5"/>
      <c r="B159" s="20"/>
    </row>
    <row r="160" spans="1:25" x14ac:dyDescent="0.2">
      <c r="A160" s="5"/>
      <c r="B160" s="20"/>
    </row>
    <row r="161" spans="1:27" ht="13.9" customHeight="1" x14ac:dyDescent="0.2"/>
    <row r="162" spans="1:27" x14ac:dyDescent="0.2">
      <c r="A162" s="4" t="s">
        <v>105</v>
      </c>
    </row>
    <row r="163" spans="1:27" x14ac:dyDescent="0.2">
      <c r="A163" s="5" t="s">
        <v>3</v>
      </c>
      <c r="B163" s="4" t="s">
        <v>138</v>
      </c>
    </row>
    <row r="164" spans="1:27" x14ac:dyDescent="0.2">
      <c r="A164" s="5" t="s">
        <v>3</v>
      </c>
      <c r="B164" s="4" t="s">
        <v>137</v>
      </c>
    </row>
    <row r="165" spans="1:27" x14ac:dyDescent="0.2">
      <c r="A165" s="5" t="s">
        <v>3</v>
      </c>
      <c r="B165" s="110" t="s">
        <v>156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</row>
    <row r="166" spans="1:27" x14ac:dyDescent="0.2">
      <c r="A166" s="5" t="s">
        <v>3</v>
      </c>
      <c r="B166" s="4" t="s">
        <v>102</v>
      </c>
    </row>
    <row r="167" spans="1:27" x14ac:dyDescent="0.2">
      <c r="A167" s="5" t="s">
        <v>3</v>
      </c>
      <c r="B167" s="4" t="s">
        <v>104</v>
      </c>
    </row>
    <row r="168" spans="1:27" x14ac:dyDescent="0.2">
      <c r="A168" s="5" t="s">
        <v>3</v>
      </c>
      <c r="B168" s="4" t="s">
        <v>103</v>
      </c>
    </row>
    <row r="169" spans="1:27" x14ac:dyDescent="0.2">
      <c r="A169" s="5" t="s">
        <v>3</v>
      </c>
      <c r="B169" s="99" t="s">
        <v>136</v>
      </c>
    </row>
    <row r="170" spans="1:27" x14ac:dyDescent="0.2">
      <c r="A170" s="5"/>
    </row>
    <row r="171" spans="1:27" ht="15" x14ac:dyDescent="0.25">
      <c r="B171" s="100" t="s">
        <v>66</v>
      </c>
      <c r="C171" s="22" t="s">
        <v>3</v>
      </c>
      <c r="D171" s="210" t="s">
        <v>144</v>
      </c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</row>
    <row r="172" spans="1:27" ht="15" x14ac:dyDescent="0.25">
      <c r="C172" s="22"/>
      <c r="D172" s="23" t="s">
        <v>141</v>
      </c>
    </row>
    <row r="173" spans="1:27" ht="15" x14ac:dyDescent="0.25">
      <c r="C173" s="22" t="s">
        <v>3</v>
      </c>
      <c r="D173" s="23" t="s">
        <v>113</v>
      </c>
    </row>
    <row r="174" spans="1:27" ht="8.4499999999999993" customHeight="1" x14ac:dyDescent="0.25">
      <c r="A174" s="22"/>
      <c r="B174" s="23"/>
    </row>
    <row r="175" spans="1:27" x14ac:dyDescent="0.2">
      <c r="B175" s="4" t="s">
        <v>8</v>
      </c>
      <c r="E175" s="4" t="s">
        <v>67</v>
      </c>
      <c r="J175" s="4" t="s">
        <v>139</v>
      </c>
    </row>
    <row r="176" spans="1:27" ht="15" x14ac:dyDescent="0.25">
      <c r="B176" s="196">
        <f ca="1">TODAY()</f>
        <v>44733</v>
      </c>
      <c r="C176" s="196"/>
      <c r="D176" s="197"/>
      <c r="E176" s="198"/>
      <c r="F176" s="199"/>
      <c r="G176" s="199"/>
      <c r="H176" s="199"/>
      <c r="I176" s="200"/>
      <c r="J176" s="204"/>
      <c r="K176" s="204"/>
      <c r="L176" s="204"/>
      <c r="M176" s="204"/>
      <c r="N176" s="204"/>
      <c r="O176" s="204"/>
      <c r="R176" s="101"/>
    </row>
    <row r="177" spans="1:27" ht="15" x14ac:dyDescent="0.25">
      <c r="B177" s="197"/>
      <c r="C177" s="197"/>
      <c r="D177" s="197"/>
      <c r="E177" s="201"/>
      <c r="F177" s="202"/>
      <c r="G177" s="202"/>
      <c r="H177" s="202"/>
      <c r="I177" s="203"/>
      <c r="J177" s="204"/>
      <c r="K177" s="204"/>
      <c r="L177" s="204"/>
      <c r="M177" s="204"/>
      <c r="N177" s="204"/>
      <c r="O177" s="204"/>
      <c r="R177" s="23"/>
    </row>
    <row r="178" spans="1:27" x14ac:dyDescent="0.2">
      <c r="B178" s="4" t="s">
        <v>8</v>
      </c>
      <c r="E178" s="48" t="s">
        <v>67</v>
      </c>
      <c r="F178" s="48"/>
      <c r="G178" s="48"/>
      <c r="H178" s="48"/>
      <c r="I178" s="48"/>
      <c r="J178" s="48" t="s">
        <v>140</v>
      </c>
      <c r="K178" s="48"/>
      <c r="L178" s="48"/>
      <c r="M178" s="48"/>
      <c r="N178" s="48"/>
      <c r="O178" s="48"/>
    </row>
    <row r="179" spans="1:27" ht="15" x14ac:dyDescent="0.25">
      <c r="B179" s="208"/>
      <c r="C179" s="208"/>
      <c r="D179" s="208"/>
      <c r="E179" s="198"/>
      <c r="F179" s="199"/>
      <c r="G179" s="199"/>
      <c r="H179" s="199"/>
      <c r="I179" s="200"/>
      <c r="J179" s="209"/>
      <c r="K179" s="209"/>
      <c r="L179" s="209"/>
      <c r="M179" s="209"/>
      <c r="N179" s="209"/>
      <c r="O179" s="209"/>
      <c r="R179" s="101"/>
    </row>
    <row r="180" spans="1:27" ht="15" x14ac:dyDescent="0.25">
      <c r="B180" s="208"/>
      <c r="C180" s="208"/>
      <c r="D180" s="208"/>
      <c r="E180" s="201"/>
      <c r="F180" s="202"/>
      <c r="G180" s="202"/>
      <c r="H180" s="202"/>
      <c r="I180" s="203"/>
      <c r="J180" s="209"/>
      <c r="K180" s="209"/>
      <c r="L180" s="209"/>
      <c r="M180" s="209"/>
      <c r="N180" s="209"/>
      <c r="O180" s="209"/>
      <c r="R180" s="23"/>
    </row>
    <row r="181" spans="1:27" x14ac:dyDescent="0.2">
      <c r="B181" s="4" t="s">
        <v>8</v>
      </c>
      <c r="E181" s="48" t="s">
        <v>67</v>
      </c>
      <c r="F181" s="48"/>
      <c r="G181" s="48"/>
      <c r="H181" s="48"/>
      <c r="I181" s="48"/>
      <c r="J181" s="48" t="s">
        <v>142</v>
      </c>
      <c r="K181" s="48"/>
      <c r="L181" s="48"/>
      <c r="M181" s="48"/>
      <c r="N181" s="48"/>
      <c r="O181" s="48"/>
    </row>
    <row r="182" spans="1:27" ht="15" x14ac:dyDescent="0.25">
      <c r="B182" s="208"/>
      <c r="C182" s="208"/>
      <c r="D182" s="208"/>
      <c r="E182" s="198"/>
      <c r="F182" s="199"/>
      <c r="G182" s="199"/>
      <c r="H182" s="199"/>
      <c r="I182" s="200"/>
      <c r="J182" s="209"/>
      <c r="K182" s="209"/>
      <c r="L182" s="209"/>
      <c r="M182" s="209"/>
      <c r="N182" s="209"/>
      <c r="O182" s="209"/>
      <c r="R182" s="101"/>
    </row>
    <row r="183" spans="1:27" ht="15" x14ac:dyDescent="0.25">
      <c r="B183" s="208"/>
      <c r="C183" s="208"/>
      <c r="D183" s="208"/>
      <c r="E183" s="201"/>
      <c r="F183" s="202"/>
      <c r="G183" s="202"/>
      <c r="H183" s="202"/>
      <c r="I183" s="203"/>
      <c r="J183" s="209"/>
      <c r="K183" s="209"/>
      <c r="L183" s="209"/>
      <c r="M183" s="209"/>
      <c r="N183" s="209"/>
      <c r="O183" s="209"/>
      <c r="R183" s="23"/>
    </row>
    <row r="184" spans="1:27" ht="12" customHeight="1" x14ac:dyDescent="0.2"/>
    <row r="185" spans="1:27" ht="15" x14ac:dyDescent="0.25">
      <c r="A185" s="23" t="s">
        <v>145</v>
      </c>
    </row>
    <row r="186" spans="1:27" ht="6" customHeight="1" x14ac:dyDescent="0.25">
      <c r="B186" s="23"/>
    </row>
    <row r="187" spans="1:27" x14ac:dyDescent="0.2">
      <c r="A187" s="7"/>
      <c r="B187" s="7"/>
      <c r="C187" s="7"/>
      <c r="D187" s="7"/>
      <c r="E187" s="7"/>
      <c r="F187" s="1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7" ht="15" x14ac:dyDescent="0.25">
      <c r="A188" s="112" t="s">
        <v>149</v>
      </c>
      <c r="B188" s="112"/>
      <c r="C188" s="7"/>
      <c r="D188" s="7"/>
      <c r="E188" s="7"/>
      <c r="F188" s="1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7" ht="16.5" customHeight="1" x14ac:dyDescent="0.2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</row>
    <row r="190" spans="1:27" ht="16.5" customHeight="1" x14ac:dyDescent="0.2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</row>
    <row r="191" spans="1:27" ht="16.5" customHeight="1" x14ac:dyDescent="0.2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</row>
    <row r="192" spans="1:27" ht="16.5" customHeight="1" x14ac:dyDescent="0.2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</row>
    <row r="193" spans="1:27" ht="16.5" customHeight="1" x14ac:dyDescent="0.2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</row>
    <row r="194" spans="1:27" ht="16.5" customHeight="1" x14ac:dyDescent="0.2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</row>
    <row r="195" spans="1:27" ht="16.5" customHeight="1" x14ac:dyDescent="0.2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</row>
    <row r="196" spans="1:27" ht="16.5" customHeight="1" x14ac:dyDescent="0.2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</row>
    <row r="197" spans="1:27" ht="16.5" customHeight="1" x14ac:dyDescent="0.2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</row>
    <row r="198" spans="1:27" ht="16.5" customHeight="1" x14ac:dyDescent="0.2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</row>
    <row r="199" spans="1:27" ht="16.5" customHeight="1" x14ac:dyDescent="0.2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</row>
    <row r="200" spans="1:27" ht="16.5" customHeight="1" x14ac:dyDescent="0.2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</row>
    <row r="201" spans="1:27" ht="16.5" customHeight="1" x14ac:dyDescent="0.2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</row>
    <row r="202" spans="1:27" ht="16.5" customHeight="1" x14ac:dyDescent="0.2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</row>
    <row r="203" spans="1:27" ht="16.5" customHeight="1" x14ac:dyDescent="0.2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</row>
    <row r="204" spans="1:27" ht="16.5" customHeight="1" x14ac:dyDescent="0.2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</row>
    <row r="205" spans="1:27" x14ac:dyDescent="0.2">
      <c r="A205" s="7"/>
      <c r="B205" s="7"/>
      <c r="C205" s="7"/>
      <c r="D205" s="7"/>
      <c r="E205" s="7"/>
      <c r="F205" s="1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</sheetData>
  <sheetProtection formatCells="0" insertHyperlinks="0" selectLockedCells="1"/>
  <mergeCells count="160">
    <mergeCell ref="B179:D180"/>
    <mergeCell ref="E179:I180"/>
    <mergeCell ref="J179:O180"/>
    <mergeCell ref="B182:D183"/>
    <mergeCell ref="E182:I183"/>
    <mergeCell ref="J182:O183"/>
    <mergeCell ref="D171:Z171"/>
    <mergeCell ref="U65:V65"/>
    <mergeCell ref="B74:Y74"/>
    <mergeCell ref="B84:Y84"/>
    <mergeCell ref="U88:V88"/>
    <mergeCell ref="U91:V91"/>
    <mergeCell ref="Y104:Z107"/>
    <mergeCell ref="W113:X113"/>
    <mergeCell ref="Y113:Z113"/>
    <mergeCell ref="Y108:Z108"/>
    <mergeCell ref="Y109:Z109"/>
    <mergeCell ref="Y110:Z110"/>
    <mergeCell ref="Y111:Z111"/>
    <mergeCell ref="Y112:Z112"/>
    <mergeCell ref="W108:X108"/>
    <mergeCell ref="W109:X109"/>
    <mergeCell ref="W110:X110"/>
    <mergeCell ref="B138:K138"/>
    <mergeCell ref="B176:D177"/>
    <mergeCell ref="E176:I177"/>
    <mergeCell ref="J176:O177"/>
    <mergeCell ref="U89:V89"/>
    <mergeCell ref="B22:K22"/>
    <mergeCell ref="B26:K26"/>
    <mergeCell ref="B32:L32"/>
    <mergeCell ref="B35:S35"/>
    <mergeCell ref="A48:N48"/>
    <mergeCell ref="A39:X39"/>
    <mergeCell ref="A40:X40"/>
    <mergeCell ref="H47:X47"/>
    <mergeCell ref="A41:X41"/>
    <mergeCell ref="B47:E47"/>
    <mergeCell ref="B34:T34"/>
    <mergeCell ref="B28:T28"/>
    <mergeCell ref="B24:L24"/>
    <mergeCell ref="A42:X42"/>
    <mergeCell ref="W111:X111"/>
    <mergeCell ref="W104:X107"/>
    <mergeCell ref="U90:V90"/>
    <mergeCell ref="U95:V95"/>
    <mergeCell ref="C110:D110"/>
    <mergeCell ref="C108:D108"/>
    <mergeCell ref="C106:D106"/>
    <mergeCell ref="A119:X119"/>
    <mergeCell ref="C113:D113"/>
    <mergeCell ref="C112:D112"/>
    <mergeCell ref="A114:B114"/>
    <mergeCell ref="A112:B112"/>
    <mergeCell ref="A113:B113"/>
    <mergeCell ref="A115:B115"/>
    <mergeCell ref="W112:X112"/>
    <mergeCell ref="C92:I92"/>
    <mergeCell ref="I105:S105"/>
    <mergeCell ref="C111:D111"/>
    <mergeCell ref="R90:T90"/>
    <mergeCell ref="C91:I91"/>
    <mergeCell ref="R91:T91"/>
    <mergeCell ref="C107:D107"/>
    <mergeCell ref="C109:D109"/>
    <mergeCell ref="A95:T95"/>
    <mergeCell ref="A2:X2"/>
    <mergeCell ref="U64:V64"/>
    <mergeCell ref="U78:V78"/>
    <mergeCell ref="A3:X3"/>
    <mergeCell ref="R80:T80"/>
    <mergeCell ref="C81:I81"/>
    <mergeCell ref="R64:T64"/>
    <mergeCell ref="R65:T65"/>
    <mergeCell ref="C70:I70"/>
    <mergeCell ref="R81:T81"/>
    <mergeCell ref="C77:I77"/>
    <mergeCell ref="R77:T77"/>
    <mergeCell ref="C78:I78"/>
    <mergeCell ref="H57:T57"/>
    <mergeCell ref="V70:Y70"/>
    <mergeCell ref="D76:G76"/>
    <mergeCell ref="U80:V80"/>
    <mergeCell ref="B10:I10"/>
    <mergeCell ref="B13:I13"/>
    <mergeCell ref="U77:V77"/>
    <mergeCell ref="B9:I9"/>
    <mergeCell ref="B8:I8"/>
    <mergeCell ref="B11:I11"/>
    <mergeCell ref="U79:V79"/>
    <mergeCell ref="U87:V87"/>
    <mergeCell ref="B14:I14"/>
    <mergeCell ref="C89:I89"/>
    <mergeCell ref="C88:I88"/>
    <mergeCell ref="D86:G86"/>
    <mergeCell ref="C87:I87"/>
    <mergeCell ref="R87:T87"/>
    <mergeCell ref="R88:T88"/>
    <mergeCell ref="C104:D104"/>
    <mergeCell ref="R89:T89"/>
    <mergeCell ref="U81:V81"/>
    <mergeCell ref="B61:Y61"/>
    <mergeCell ref="J55:T55"/>
    <mergeCell ref="H59:T59"/>
    <mergeCell ref="C64:I64"/>
    <mergeCell ref="C65:I65"/>
    <mergeCell ref="C66:I66"/>
    <mergeCell ref="U66:V66"/>
    <mergeCell ref="U67:V67"/>
    <mergeCell ref="U68:V68"/>
    <mergeCell ref="A20:J20"/>
    <mergeCell ref="A30:J30"/>
    <mergeCell ref="A5:X5"/>
    <mergeCell ref="A16:X16"/>
    <mergeCell ref="A37:X37"/>
    <mergeCell ref="X72:Y72"/>
    <mergeCell ref="C82:I82"/>
    <mergeCell ref="C80:I80"/>
    <mergeCell ref="R78:T78"/>
    <mergeCell ref="C79:I79"/>
    <mergeCell ref="R79:T79"/>
    <mergeCell ref="C67:I67"/>
    <mergeCell ref="C68:I68"/>
    <mergeCell ref="C69:I69"/>
    <mergeCell ref="D63:G63"/>
    <mergeCell ref="R66:T66"/>
    <mergeCell ref="R67:T67"/>
    <mergeCell ref="R68:T68"/>
    <mergeCell ref="A51:X51"/>
    <mergeCell ref="B7:Q7"/>
    <mergeCell ref="L8:Q8"/>
    <mergeCell ref="L9:Q9"/>
    <mergeCell ref="L10:Q10"/>
    <mergeCell ref="L11:Q11"/>
    <mergeCell ref="L13:Q13"/>
    <mergeCell ref="L14:Q14"/>
    <mergeCell ref="A197:AA197"/>
    <mergeCell ref="A198:AA198"/>
    <mergeCell ref="A199:AA199"/>
    <mergeCell ref="A200:AA200"/>
    <mergeCell ref="A201:AA201"/>
    <mergeCell ref="A202:AA202"/>
    <mergeCell ref="A203:AA203"/>
    <mergeCell ref="A204:AA204"/>
    <mergeCell ref="A18:M18"/>
    <mergeCell ref="A45:Z45"/>
    <mergeCell ref="A188:B188"/>
    <mergeCell ref="A189:AA189"/>
    <mergeCell ref="A190:AA190"/>
    <mergeCell ref="A191:AA191"/>
    <mergeCell ref="A192:AA192"/>
    <mergeCell ref="A193:AA193"/>
    <mergeCell ref="A194:AA194"/>
    <mergeCell ref="A195:AA195"/>
    <mergeCell ref="A196:AA196"/>
    <mergeCell ref="C114:D114"/>
    <mergeCell ref="C115:D115"/>
    <mergeCell ref="C90:I90"/>
    <mergeCell ref="B165:AA165"/>
    <mergeCell ref="C105:D105"/>
  </mergeCells>
  <phoneticPr fontId="26" type="noConversion"/>
  <conditionalFormatting sqref="I144:T144 D144">
    <cfRule type="colorScale" priority="3">
      <colorScale>
        <cfvo type="num" val="0"/>
        <cfvo type="num" val="0"/>
        <color rgb="FFF8696B"/>
        <color rgb="FF63BE7B"/>
      </colorScale>
    </cfRule>
  </conditionalFormatting>
  <conditionalFormatting sqref="V144">
    <cfRule type="colorScale" priority="2">
      <colorScale>
        <cfvo type="num" val="0"/>
        <cfvo type="num" val="0"/>
        <color rgb="FFF8696B"/>
        <color rgb="FF63BE7B"/>
      </colorScale>
    </cfRule>
  </conditionalFormatting>
  <dataValidations count="14">
    <dataValidation type="whole" allowBlank="1" showInputMessage="1" showErrorMessage="1" sqref="G106:G115" xr:uid="{00000000-0002-0000-0000-000006000000}">
      <formula1>0</formula1>
      <formula2>500</formula2>
    </dataValidation>
    <dataValidation type="whole" allowBlank="1" showInputMessage="1" showErrorMessage="1" sqref="I106:S115" xr:uid="{00000000-0002-0000-0000-000007000000}">
      <formula1>0</formula1>
      <formula2>100</formula2>
    </dataValidation>
    <dataValidation type="textLength" operator="greaterThan" allowBlank="1" showInputMessage="1" showErrorMessage="1" sqref="C90 C67 C80 E176:I177 E179:I180 E182:I183" xr:uid="{00000000-0002-0000-0000-000009000000}">
      <formula1>1</formula1>
    </dataValidation>
    <dataValidation type="whole" allowBlank="1" showInputMessage="1" showErrorMessage="1" sqref="C66 C79 C89" xr:uid="{00000000-0002-0000-0000-00000A000000}">
      <formula1>1000</formula1>
      <formula2>9999</formula2>
    </dataValidation>
    <dataValidation type="decimal" allowBlank="1" showInputMessage="1" showErrorMessage="1" sqref="F106:F115" xr:uid="{00000000-0002-0000-0000-00000B000000}">
      <formula1>0</formula1>
      <formula2>5000</formula2>
    </dataValidation>
    <dataValidation type="list" showInputMessage="1" showErrorMessage="1" promptTitle="Cliquer sur flèche, sélectionner" prompt="porté ou trainé ou automoteur" sqref="U65 R65 U78 R78 U88 R88" xr:uid="{490FCC34-5511-49CD-A64D-011203EF0677}">
      <formula1>"Choisir,porté,trainé,automoteur"</formula1>
    </dataValidation>
    <dataValidation type="list" showInputMessage="1" showErrorMessage="1" sqref="C110:D110 C106:D108 C112:C114 D112:D113" xr:uid="{322F6750-74A8-47CC-9BC1-F36CBDA90FDB}">
      <formula1>"Choisir, Conventionnel, Extenso, Sans herbicide, Autres"</formula1>
    </dataValidation>
    <dataValidation showInputMessage="1" showErrorMessage="1" sqref="C111:D111 C115:D115 I105" xr:uid="{76DC24E2-B4E9-4C42-B365-8BE6B35645A7}"/>
    <dataValidation type="list" showInputMessage="1" showErrorMessage="1" sqref="C109:D109" xr:uid="{0E135AEC-B87E-4603-863A-332E46EB73A7}">
      <formula1>"Choisir, Conventionnel, Sans herbicide, Autres"</formula1>
    </dataValidation>
    <dataValidation type="list" showInputMessage="1" showErrorMessage="1" sqref="A112:B114" xr:uid="{8D57655D-437B-4EA2-A26F-DD1EB28B1384}">
      <formula1>"Choisir, Betteraves, Epeautre, Féverole, Méteil, Pois prot., Pommes de terre, Triticale, Autres"</formula1>
    </dataValidation>
    <dataValidation type="list" showInputMessage="1" showErrorMessage="1" prompt="Cliquer sur flèche grise à droite de cette cellule" sqref="J55:T55" xr:uid="{92CBF502-783E-4BD0-9993-328B84DEB369}">
      <formula1>"Choisir, d'un montant total inférieur à fr. 20'000.-, d'un montant total supérieur à fr. 20'000.-"</formula1>
    </dataValidation>
    <dataValidation type="list" showInputMessage="1" showErrorMessage="1" sqref="H59:T59" xr:uid="{CADAB736-AB58-497C-A261-3DC3C25EB196}">
      <mc:AlternateContent xmlns:x12ac="http://schemas.microsoft.com/office/spreadsheetml/2011/1/ac" xmlns:mc="http://schemas.openxmlformats.org/markup-compatibility/2006">
        <mc:Choice Requires="x12ac">
          <x12ac:list>Choisir , une fosse à lisier active ou activée , une ancienne fosse à lisier (inactive) ," une installation de traitement des eaux (BioBac, Evaporateur, etc.) ", une fosse à lisier + installation de traitement des eaux de lavage</x12ac:list>
        </mc:Choice>
        <mc:Fallback>
          <formula1>"Choisir , une fosse à lisier active ou activée , une ancienne fosse à lisier (inactive) , une installation de traitement des eaux (BioBac, Evaporateur, etc.) , une fosse à lisier + installation de traitement des eaux de lavage"</formula1>
        </mc:Fallback>
      </mc:AlternateContent>
    </dataValidation>
    <dataValidation type="list" allowBlank="1" showInputMessage="1" showErrorMessage="1" sqref="V70:Y70" xr:uid="{99AE0DB4-E0D6-4BA9-9EE9-2C53380A22D6}">
      <formula1>"Choisir,active (&gt; 8 UGB/an),activée (apport de lisier),non active"</formula1>
    </dataValidation>
    <dataValidation type="list" showInputMessage="1" showErrorMessage="1" sqref="H57:T57" xr:uid="{F620AEC8-BCF6-41E0-9B0B-7E8B31A6A361}">
      <formula1>"Choisir ,Remplissage-Lavage du pulvérisateur (+ tracteur) uniquement,Remplissage-Lavage du pulvérisateur et Lavage des autres machines agricoles"</formula1>
    </dataValidation>
  </dataValidations>
  <hyperlinks>
    <hyperlink ref="B47" xr:uid="{99E58E75-4F76-47C4-B3E4-3B72992900B8}"/>
    <hyperlink ref="P48:W48" display="Brochure Agridea &quot;Place de remplissage et nettoyage(...)&quot;" xr:uid="{259B1A7B-0E87-4885-8342-16DCB4A3E119}"/>
    <hyperlink ref="H47:X47" display="Brochure Agridea n° 3832 « Place de remplissage et nettoyage des pulvérisateurs »" xr:uid="{EE160A86-69F3-43EB-943E-494DFABC314E}"/>
  </hyperlinks>
  <pageMargins left="0.23622047244094491" right="0.23622047244094491" top="0.78740157480314965" bottom="0.62992125984251968" header="0.59055118110236227" footer="0.31496062992125984"/>
  <pageSetup paperSize="9" scale="80" orientation="landscape" r:id="rId4"/>
  <headerFooter>
    <oddHeader>&amp;R&amp;G</oddHeader>
    <oddFooter>&amp;L&amp;"Arial,Italique"&amp;10Version 21.06.2022&amp;CPage &amp;P de &amp;N</oddFooter>
  </headerFooter>
  <rowBreaks count="3" manualBreakCount="3">
    <brk id="48" max="26" man="1"/>
    <brk id="93" max="26" man="1"/>
    <brk id="159" max="26" man="1"/>
  </rowBreaks>
  <legacyDrawingHF r:id="rId5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-Dokument" ma:contentTypeID="0x010100F488EBAA86FA420BA4D470AC048A6EF70079D7445539C6D44587FE6969B10EE3C3" ma:contentTypeVersion="59" ma:contentTypeDescription="Ein Dokument mit erweiterten Eigenschaften für BE-Collaboration." ma:contentTypeScope="" ma:versionID="792997f9441d980164a5eb040910c481">
  <xsd:schema xmlns:xsd="http://www.w3.org/2001/XMLSchema" xmlns:xs="http://www.w3.org/2001/XMLSchema" xmlns:p="http://schemas.microsoft.com/office/2006/metadata/properties" xmlns:ns2="4d6b58fe-b6e2-4496-ba88-050e5841f7e3" targetNamespace="http://schemas.microsoft.com/office/2006/metadata/properties" ma:root="true" ma:fieldsID="4bb6401ef2f3519d82c2167b792af5f5" ns2:_="">
    <xsd:import namespace="4d6b58fe-b6e2-4496-ba88-050e5841f7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2:TaxCatchAllLabel" minOccurs="0"/>
                <xsd:element ref="ns2:gwDocumentType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b58fe-b6e2-4496-ba88-050e5841f7e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hidden="true" ma:internalName="_dlc_DocId" ma:readOnly="fals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false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Unternehmensstichwörter" ma:readOnly="false" ma:fieldId="{23f27201-bee3-471e-b2e7-b64fd8b7ca38}" ma:taxonomyMulti="true" ma:sspId="9edd8a22-126f-4080-92f9-ad0711c011f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114aa39-2dcd-46d3-ba67-dc4f22f5c600}" ma:internalName="TaxCatchAll" ma:readOnly="false" ma:showField="CatchAllData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114aa39-2dcd-46d3-ba67-dc4f22f5c600}" ma:internalName="TaxCatchAllLabel" ma:readOnly="false" ma:showField="CatchAllDataLabel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wDocumentType_0" ma:index="15" ma:taxonomy="true" ma:internalName="gwDocumentType_0" ma:taxonomyFieldName="gwDocumentType" ma:displayName="Dokument Typ" ma:readOnly="false" ma:default="" ma:fieldId="{29c4464b-86dc-49b5-a940-705a8f684b04}" ma:sspId="9edd8a22-126f-4080-92f9-ad0711c011fd" ma:termSetId="0ebce8f3-74f3-49e2-ba86-fe8e6d4569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Url xmlns="4d6b58fe-b6e2-4496-ba88-050e5841f7e3">
      <Url>https://www.collab.apps.be.ch/vol/webweu/newwebweu/_layouts/15/DocIdRedir.aspx?ID=VOL-1299631417-1667</Url>
      <Description>VOL-1299631417-1667</Description>
    </_dlc_DocIdUrl>
    <TaxCatchAll xmlns="4d6b58fe-b6e2-4496-ba88-050e5841f7e3">
      <Value>1</Value>
    </TaxCatchAll>
    <TaxKeywordTaxHTField xmlns="4d6b58fe-b6e2-4496-ba88-050e5841f7e3">
      <Terms xmlns="http://schemas.microsoft.com/office/infopath/2007/PartnerControls"/>
    </TaxKeywordTaxHTField>
    <_dlc_DocIdPersistId xmlns="4d6b58fe-b6e2-4496-ba88-050e5841f7e3" xsi:nil="true"/>
    <TaxCatchAllLabel xmlns="4d6b58fe-b6e2-4496-ba88-050e5841f7e3"/>
    <gwDocumentType_0 xmlns="4d6b58fe-b6e2-4496-ba88-050e5841f7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</TermName>
          <TermId xmlns="http://schemas.microsoft.com/office/infopath/2007/PartnerControls">a37e0aed-a133-4700-b94c-91471235742f</TermId>
        </TermInfo>
      </Terms>
    </gwDocumentType_0>
    <_dlc_DocId xmlns="4d6b58fe-b6e2-4496-ba88-050e5841f7e3">VOL-1299631417-1667</_dlc_Doc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DD83C3-DA7C-4E36-9286-93817F99A9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6b58fe-b6e2-4496-ba88-050e5841f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6B3DA8-969F-4E07-947F-6987FD0E8019}">
  <ds:schemaRefs>
    <ds:schemaRef ds:uri="4d6b58fe-b6e2-4496-ba88-050e5841f7e3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F358B8-9888-401C-808A-8CF28B0AC3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8719B4-D3FC-4114-B0E8-DAE52FA187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RCJU 15.06.22</vt:lpstr>
      <vt:lpstr>'Formulaire RCJU 15.06.22'!Zone_d_impression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Waschplatz Gesuch 2016</dc:title>
  <dc:creator>Amt für Landwirtschaft und Natur / ASP Pflanzenschutz</dc:creator>
  <cp:keywords/>
  <cp:lastModifiedBy>Nicolas Froidevaux</cp:lastModifiedBy>
  <cp:lastPrinted>2022-06-21T14:02:27Z</cp:lastPrinted>
  <dcterms:created xsi:type="dcterms:W3CDTF">2016-09-02T09:15:59Z</dcterms:created>
  <dcterms:modified xsi:type="dcterms:W3CDTF">2022-06-21T14:09:00Z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0x010100F488EBAA86FA420BA4D470AC048A6EF70079D7445539C6D44587FE6969B10EE3C3</vt:lpwstr>
  </property>
  <property fmtid="{D5CDD505-2E9C-101B-9397-08002B2CF9AE}" pid="3" name="_dlc_DocIdItemGuid">
    <vt:lpwstr>d92d566e-8818-4cd8-b695-2c3916bdffa0</vt:lpwstr>
  </property>
  <property fmtid="{D5CDD505-2E9C-101B-9397-08002B2CF9AE}" pid="4" name="TaxKeyword">
    <vt:lpwstr/>
  </property>
  <property fmtid="{D5CDD505-2E9C-101B-9397-08002B2CF9AE}" pid="5" name="gwDocumentType">
    <vt:lpwstr>1;#Dokument|a37e0aed-a133-4700-b94c-91471235742f</vt:lpwstr>
  </property>
</Properties>
</file>