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0" activeTab="34"/>
  </bookViews>
  <sheets>
    <sheet name="Sommaire" sheetId="47" r:id="rId1"/>
    <sheet name="Base de données pop." sheetId="13" r:id="rId2"/>
    <sheet name="Population" sheetId="1" r:id="rId3"/>
    <sheet name="4.1 Comptes 2023 natures" sheetId="23" r:id="rId4"/>
    <sheet name="Graphique par nature" sheetId="80" r:id="rId5"/>
    <sheet name="Résultats par commune" sheetId="79" r:id="rId6"/>
    <sheet name="4.9 Comptes 2023 par habitant" sheetId="29" r:id="rId7"/>
    <sheet name="4.2 Comptes 2023 par commune" sheetId="48" r:id="rId8"/>
    <sheet name="4.10 Comptes 2023 Hab. par com" sheetId="49" r:id="rId9"/>
    <sheet name="4.5 Vue d'ensemble" sheetId="26" r:id="rId10"/>
    <sheet name="4.6 Vue par commune" sheetId="44" r:id="rId11"/>
    <sheet name="4.3 Résultats à 3 niveaux" sheetId="25" r:id="rId12"/>
    <sheet name="4.4 Résultats à 3 par commune" sheetId="45" r:id="rId13"/>
    <sheet name="4.7 Autofinancement" sheetId="27" r:id="rId14"/>
    <sheet name="4.8 Autofinancement par commune" sheetId="46" r:id="rId15"/>
    <sheet name="4.11 Comptes 2023 fonctionnelle" sheetId="22" r:id="rId16"/>
    <sheet name="4.12 Fonctionnelle par commune" sheetId="50" r:id="rId17"/>
    <sheet name="Tableau fonctionnelle" sheetId="30" r:id="rId18"/>
    <sheet name="4.12.1 et 2 Graph par fonction" sheetId="81" r:id="rId19"/>
    <sheet name="5. Bilan 2023" sheetId="24" r:id="rId20"/>
    <sheet name="5.3 Bilan par commune" sheetId="51" r:id="rId21"/>
    <sheet name="5.2 Tableau bilan" sheetId="31" r:id="rId22"/>
    <sheet name="5.1.2Graphique capitaux propres" sheetId="83" r:id="rId23"/>
    <sheet name="5.4 Tableau de l'endettement" sheetId="32" r:id="rId24"/>
    <sheet name="5.4.1Graphique de l'endettement" sheetId="82" r:id="rId25"/>
    <sheet name="5.4.2 évolution endettement" sheetId="84" r:id="rId26"/>
    <sheet name="5.5 Endettement par commune" sheetId="52" r:id="rId27"/>
    <sheet name="6.1 Investissements" sheetId="34" r:id="rId28"/>
    <sheet name="6.2 Investissements par commune" sheetId="53" r:id="rId29"/>
    <sheet name="7, Définition des indicateurs" sheetId="54" r:id="rId30"/>
    <sheet name="Base de données indicateurs1" sheetId="42" r:id="rId31"/>
    <sheet name="Endett. net + degré d'auto." sheetId="35" r:id="rId32"/>
    <sheet name="Quotité d'intéret + revenus det" sheetId="36" r:id="rId33"/>
    <sheet name="Quotité d'invest + fin." sheetId="37" r:id="rId34"/>
    <sheet name="Quotité d'autofinancement" sheetId="38" r:id="rId35"/>
    <sheet name="Quotient excédent du bilan" sheetId="39" r:id="rId36"/>
    <sheet name="Récapitulatif" sheetId="40" r:id="rId37"/>
    <sheet name="Indicateurs par commune" sheetId="43" r:id="rId38"/>
    <sheet name="Bourgeoisies Comptes 2023" sheetId="55" r:id="rId39"/>
    <sheet name="Comptes 2023 par Bourgeoisie" sheetId="56" r:id="rId40"/>
    <sheet name="Bourgeoisie vue d'ensemble" sheetId="57" r:id="rId41"/>
    <sheet name="Vue d'ensemble par Bourgeoisie" sheetId="58" r:id="rId42"/>
    <sheet name="Bourgeoisie résultats 3 niveaux" sheetId="59" r:id="rId43"/>
    <sheet name="Résultats 3 nivaux par Bourgeoi" sheetId="60" r:id="rId44"/>
    <sheet name="Bourgeoisie autofinancement" sheetId="61" r:id="rId45"/>
    <sheet name="Autofinancement par Bourgeoisie" sheetId="62" r:id="rId46"/>
    <sheet name="Bourgeoisie bilan" sheetId="63" r:id="rId47"/>
    <sheet name="Bilan par bourgeoisie" sheetId="64" r:id="rId48"/>
    <sheet name="Bourgeoisie endettement" sheetId="65" r:id="rId49"/>
    <sheet name="Endettement par bourgeoisie" sheetId="66" r:id="rId50"/>
    <sheet name="Bourgeoisie investissement" sheetId="67" r:id="rId51"/>
    <sheet name="Investissement par bourgeoisie" sheetId="68" r:id="rId52"/>
    <sheet name="Syndicats comptes 2023" sheetId="69" r:id="rId53"/>
    <sheet name="Comptes 2023 par Syndicats" sheetId="70" r:id="rId54"/>
    <sheet name="Syndicats vue d'ensemble" sheetId="71" r:id="rId55"/>
    <sheet name="Vue d'ensemble par syndicat" sheetId="72" r:id="rId56"/>
    <sheet name="Syndicats résultat à 3 niveaux" sheetId="73" r:id="rId57"/>
    <sheet name="Résultat 3 niveaux par syndicat" sheetId="74" r:id="rId58"/>
    <sheet name="Syndicats Bilan" sheetId="75" r:id="rId59"/>
    <sheet name="Bilan par Syndicats" sheetId="76" r:id="rId60"/>
    <sheet name="Syndicats endettement" sheetId="77" r:id="rId61"/>
    <sheet name="Endettement par syndicat" sheetId="78"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7"/>
  <c r="BE3" i="36"/>
  <c r="BE3" i="35"/>
  <c r="BD3" i="37"/>
  <c r="BD9" i="40"/>
  <c r="BD4" i="39"/>
  <c r="BD3" i="36"/>
  <c r="BD3" i="35"/>
  <c r="BF9" i="40"/>
  <c r="BF4" i="39"/>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38" i="43" l="1"/>
  <c r="D11" i="35"/>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<sst xmlns="http://schemas.openxmlformats.org/spreadsheetml/2006/main" count="5689" uniqueCount="893">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</sst>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C53" sqref="C5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C32" sqref="C32"/>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pane="topRight" activeCell="E1" sqref="E1"/>
      <selection pane="bottomLeft" activeCell="A4" sqref="A4"/>
      <selection pane="bottomRight" activeCell="BJ154" sqref="BJ154:BJ155"/>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Q53" sqref="Q5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C25" sqref="C25"/>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pane="topRight" activeCell="E1" sqref="E1"/>
      <selection pane="bottomLeft" activeCell="A4" sqref="A4"/>
      <selection pane="bottomRight" activeCell="E161" sqref="E161"/>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E30" sqref="E3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E77" sqref="E77"/>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pane="topRight" activeCell="C1" sqref="C1"/>
      <selection pane="bottomLeft" activeCell="A4" sqref="A4"/>
      <selection pane="bottomRight" activeCell="C3" sqref="C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9" sqref="A9"/>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pane="topRight" activeCell="E1" sqref="E1"/>
      <selection pane="bottomLeft" activeCell="A4" sqref="A4"/>
      <selection pane="bottomRight" activeCell="AS214" sqref="AS214"/>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I39" sqref="I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F3" sqref="F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pane="topRight" activeCell="C1" sqref="C1"/>
      <selection pane="bottomLeft" activeCell="A7" sqref="A7"/>
      <selection pane="bottomRight" activeCell="BB21" sqref="BB21"/>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R64" sqref="R64"/>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C117" sqref="C117"/>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6" sqref="C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55</v>
      </c>
    </row>
    <row r="6" spans="1:3" ht="15" customHeight="1" x14ac:dyDescent="0.25">
      <c r="C6" s="30"/>
    </row>
    <row r="7" spans="1:3" ht="15" customHeight="1" x14ac:dyDescent="0.25">
      <c r="C7" s="140" t="s">
        <v>198</v>
      </c>
    </row>
    <row r="8" spans="1:3" x14ac:dyDescent="0.2">
      <c r="A8" s="8">
        <v>10</v>
      </c>
      <c r="B8" s="8" t="s">
        <v>236</v>
      </c>
      <c r="C8" s="13">
        <f>HLOOKUP($B$5,'5.4 Tableau de l''endettement'!$C$7:$BA$25,2,0)</f>
        <v>6225791.5600000005</v>
      </c>
    </row>
    <row r="9" spans="1:3" x14ac:dyDescent="0.2">
      <c r="C9" s="13"/>
    </row>
    <row r="10" spans="1:3" x14ac:dyDescent="0.2">
      <c r="A10" s="8">
        <v>20</v>
      </c>
      <c r="B10" s="8" t="s">
        <v>248</v>
      </c>
      <c r="C10" s="13">
        <f>HLOOKUP($B$5,'5.4 Tableau de l''endettement'!$C$7:$BA$25,4,0)</f>
        <v>11516210.049999999</v>
      </c>
    </row>
    <row r="11" spans="1:3" x14ac:dyDescent="0.2">
      <c r="C11" s="13"/>
    </row>
    <row r="12" spans="1:3" x14ac:dyDescent="0.2">
      <c r="A12" s="8">
        <v>200</v>
      </c>
      <c r="B12" s="8" t="s">
        <v>445</v>
      </c>
      <c r="C12" s="13">
        <f>HLOOKUP($B$5,'5.4 Tableau de l''endettement'!$C$7:$BA$25,6,0)</f>
        <v>388186.60000000003</v>
      </c>
    </row>
    <row r="13" spans="1:3" x14ac:dyDescent="0.2">
      <c r="C13" s="13"/>
    </row>
    <row r="14" spans="1:3" x14ac:dyDescent="0.2">
      <c r="A14" s="8">
        <v>201</v>
      </c>
      <c r="B14" s="8" t="s">
        <v>250</v>
      </c>
      <c r="C14" s="13">
        <f>HLOOKUP($B$5,'5.4 Tableau de l''endettement'!$C$7:$BA$25,8,0)</f>
        <v>3247562.34</v>
      </c>
    </row>
    <row r="15" spans="1:3" x14ac:dyDescent="0.2">
      <c r="C15" s="13"/>
    </row>
    <row r="16" spans="1:3" x14ac:dyDescent="0.2">
      <c r="A16" s="8">
        <v>206</v>
      </c>
      <c r="B16" s="8" t="s">
        <v>253</v>
      </c>
      <c r="C16" s="13">
        <f>HLOOKUP($B$5,'5.4 Tableau de l''endettement'!$C$7:$BA$25,10,0)</f>
        <v>7510551.21</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11146300.15</v>
      </c>
    </row>
    <row r="22" spans="1:3" ht="15" x14ac:dyDescent="0.25">
      <c r="B22" s="85" t="s">
        <v>443</v>
      </c>
      <c r="C22" s="107">
        <f>HLOOKUP($B$5,'5.4 Tableau de l''endettement'!$C$7:$BA$25,16,0)</f>
        <v>11598.647398543184</v>
      </c>
    </row>
    <row r="23" spans="1:3" ht="15" x14ac:dyDescent="0.25">
      <c r="B23" s="7"/>
      <c r="C23" s="13"/>
    </row>
    <row r="24" spans="1:3" ht="15" x14ac:dyDescent="0.25">
      <c r="B24" s="136" t="s">
        <v>624</v>
      </c>
      <c r="C24" s="138">
        <f>HLOOKUP($B$5,'5.4 Tableau de l''endettement'!$C$7:$BA$25,18,0)</f>
        <v>5290418.4899999984</v>
      </c>
    </row>
    <row r="25" spans="1:3" ht="15" x14ac:dyDescent="0.25">
      <c r="B25" s="85" t="s">
        <v>443</v>
      </c>
      <c r="C25" s="107">
        <f>HLOOKUP($B$5,'5.4 Tableau de l''endettement'!$C$7:$BA$25,19,0)</f>
        <v>5505.1180957336092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pane="topRight" activeCell="E1" sqref="E1"/>
      <selection pane="bottomLeft" activeCell="A4" sqref="A4"/>
      <selection pane="bottomRight" activeCell="BG3" sqref="BG3:BG18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E2" sqref="E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13" sqref="D1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pane="topRight" activeCell="E1" sqref="E1"/>
      <selection pane="bottomLeft" activeCell="A4" sqref="A4"/>
      <selection pane="bottomRight" activeCell="AS50" sqref="AS50"/>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pane="topRight" activeCell="E1" sqref="E1"/>
      <selection pane="bottomLeft" activeCell="A12" sqref="A12"/>
      <selection pane="bottomRight" activeCell="C23" sqref="C2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pane="topRight" activeCell="E1" sqref="E1"/>
      <selection pane="bottomLeft" activeCell="A6" sqref="A6"/>
      <selection pane="bottomRight" activeCell="D24" sqref="D24:D3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pane="topRight" activeCell="E1" sqref="E1"/>
      <selection pane="bottomLeft" activeCell="A12" sqref="A12"/>
      <selection pane="bottomRight" activeCell="E6" sqref="E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3"/>
  <sheetViews>
    <sheetView tabSelected="1" workbookViewId="0">
      <pane xSplit="4" ySplit="4" topLeftCell="AY5" activePane="bottomRight" state="frozen"/>
      <selection pane="topRight" activeCell="E1" sqref="E1"/>
      <selection pane="bottomLeft" activeCell="A12" sqref="A12"/>
      <selection pane="bottomRight" activeCell="A46" sqref="A4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9"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c r="BE3" s="178"/>
      <c r="BF3" s="178"/>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8">
        <f t="shared" si="2"/>
        <v>5062.8367702975283</v>
      </c>
      <c r="BE12" s="168">
        <f t="shared" si="2"/>
        <v>-726.10521033140242</v>
      </c>
      <c r="BF12" s="168">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hidden="1" x14ac:dyDescent="0.25">
      <c r="A15" s="7" t="s">
        <v>536</v>
      </c>
      <c r="B15" s="154"/>
      <c r="C15" s="30" t="s">
        <v>490</v>
      </c>
      <c r="D15" s="180" t="s">
        <v>491</v>
      </c>
      <c r="BD15" s="13"/>
      <c r="BE15" s="13"/>
      <c r="BF15" s="13"/>
      <c r="BI15" s="13"/>
    </row>
    <row r="16" spans="1:61" ht="15" hidden="1" thickBot="1" x14ac:dyDescent="0.25">
      <c r="B16" s="154"/>
      <c r="D16" s="13"/>
      <c r="BD16" s="13"/>
      <c r="BE16" s="13"/>
      <c r="BF16" s="13"/>
      <c r="BI16" s="13"/>
    </row>
    <row r="17" spans="1:61" ht="15.75" hidden="1"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hidden="1" thickBot="1" x14ac:dyDescent="0.3">
      <c r="A18" s="7"/>
      <c r="D18" s="13"/>
      <c r="BD18" s="13"/>
      <c r="BE18" s="13"/>
      <c r="BF18" s="13"/>
      <c r="BI18" s="13"/>
    </row>
    <row r="19" spans="1:61" ht="15.75" hidden="1"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hidden="1" thickBot="1" x14ac:dyDescent="0.3">
      <c r="A20" s="7"/>
      <c r="D20" s="13"/>
      <c r="BD20" s="13"/>
      <c r="BE20" s="13"/>
      <c r="BF20" s="13"/>
      <c r="BI20" s="13"/>
    </row>
    <row r="21" spans="1:61" ht="15.75" hidden="1"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hidden="1" x14ac:dyDescent="0.25">
      <c r="A22" s="169" t="s">
        <v>539</v>
      </c>
      <c r="D22" s="168"/>
      <c r="BD22" s="13"/>
      <c r="BE22" s="13"/>
      <c r="BF22" s="13"/>
      <c r="BI22" s="13"/>
    </row>
    <row r="23" spans="1:61" hidden="1" x14ac:dyDescent="0.2">
      <c r="D23" s="13"/>
      <c r="BD23" s="13"/>
      <c r="BE23" s="13"/>
      <c r="BF23" s="13"/>
      <c r="BI23" s="13"/>
    </row>
    <row r="24" spans="1:61" ht="15" hidden="1" x14ac:dyDescent="0.25">
      <c r="A24" s="7" t="s">
        <v>540</v>
      </c>
      <c r="C24" s="30" t="s">
        <v>490</v>
      </c>
      <c r="D24" s="180" t="s">
        <v>491</v>
      </c>
      <c r="BD24" s="13"/>
      <c r="BE24" s="13"/>
      <c r="BF24" s="13"/>
      <c r="BI24" s="13"/>
    </row>
    <row r="25" spans="1:61" hidden="1" x14ac:dyDescent="0.2">
      <c r="D25" s="13"/>
      <c r="BD25" s="13"/>
      <c r="BE25" s="13"/>
      <c r="BF25" s="13"/>
      <c r="BI25" s="13"/>
    </row>
    <row r="26" spans="1:61" hidden="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hidden="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hidden="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hidden="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hidden="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hidden="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hidden="1" thickBot="1" x14ac:dyDescent="0.25">
      <c r="A32" s="161"/>
      <c r="B32" s="162"/>
      <c r="C32" s="161"/>
      <c r="D32" s="163"/>
      <c r="BD32" s="13"/>
      <c r="BE32" s="13"/>
      <c r="BF32" s="13"/>
      <c r="BI32" s="13"/>
    </row>
    <row r="33" spans="1:61" ht="15.75" hidden="1"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hidden="1" x14ac:dyDescent="0.25">
      <c r="A34" s="7"/>
      <c r="B34" s="108"/>
      <c r="C34" s="7"/>
      <c r="D34" s="163"/>
      <c r="BD34" s="13"/>
      <c r="BE34" s="13"/>
      <c r="BF34" s="13"/>
      <c r="BI34" s="13"/>
    </row>
    <row r="35" spans="1:61" hidden="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hidden="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hidden="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hidden="1" thickBot="1" x14ac:dyDescent="0.3">
      <c r="A38" s="7"/>
      <c r="B38" s="108"/>
      <c r="C38" s="7"/>
      <c r="D38" s="163"/>
      <c r="BD38" s="13"/>
      <c r="BE38" s="13"/>
      <c r="BF38" s="13"/>
      <c r="BI38" s="13"/>
    </row>
    <row r="39" spans="1:61" ht="15.75" hidden="1"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hidden="1" thickBot="1" x14ac:dyDescent="0.25">
      <c r="B40" s="165"/>
      <c r="D40" s="13"/>
      <c r="BD40" s="13"/>
      <c r="BE40" s="13"/>
      <c r="BF40" s="13"/>
      <c r="BI40" s="13"/>
    </row>
    <row r="41" spans="1:61" ht="15.75" hidden="1"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hidden="1" x14ac:dyDescent="0.2">
      <c r="A42" s="169" t="s">
        <v>550</v>
      </c>
      <c r="B42" s="165"/>
      <c r="D42" s="13"/>
      <c r="BI42" s="13"/>
    </row>
    <row r="43" spans="1:61" hidden="1" x14ac:dyDescent="0.2"/>
  </sheetData>
  <mergeCells count="1">
    <mergeCell ref="A1:D1"/>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pane="topRight" activeCell="E1" sqref="E1"/>
      <selection pane="bottomLeft" activeCell="A12" sqref="A12"/>
      <selection pane="bottomRight" activeCell="AK18" sqref="AK1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pane="topRight" activeCell="E1" sqref="E1"/>
      <selection pane="bottomLeft" activeCell="A11" sqref="A11"/>
      <selection pane="bottomRight" activeCell="D13" sqref="D13:D41"/>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C10" sqref="C10"/>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pane="topRight" activeCell="E1" sqref="E1"/>
      <selection pane="bottomLeft" activeCell="A4" sqref="A4"/>
      <selection pane="bottomRight" activeCell="R5" sqref="R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7" sqref="A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31" sqref="C31"/>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pane="topRight" activeCell="F1" sqref="F1"/>
      <selection pane="bottomLeft" activeCell="A4" sqref="A4"/>
      <selection pane="bottomRight" activeCell="K216" sqref="K21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J221" sqref="J221"/>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pane="topRight" activeCell="C1" sqref="C1"/>
      <selection pane="bottomLeft" activeCell="A8" sqref="A8"/>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pane="topRight" activeCell="E1" sqref="E1"/>
      <selection pane="bottomLeft" activeCell="A4" sqref="A4"/>
      <selection pane="bottomRight" activeCell="G181" sqref="G181"/>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pane="topRight" activeCell="E1" sqref="E1"/>
      <selection pane="bottomLeft" activeCell="A4" sqref="A4"/>
      <selection pane="bottomRight" activeCell="AF5" sqref="AF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H39" sqref="H3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33" sqref="B3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pane="topRight" activeCell="F1" sqref="F1"/>
      <selection pane="bottomLeft" activeCell="A4" sqref="A4"/>
      <selection pane="bottomRight" activeCell="U218" sqref="U218"/>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29" sqref="B2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G10" sqref="G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2024-09-19T12:41:37Z</dcterms:modified>
</cp:coreProperties>
</file>