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1" activeTab="1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<sst xmlns="http://schemas.openxmlformats.org/spreadsheetml/2006/main" count="5442" uniqueCount="871">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</sst>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E37" sqref="E37"/>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8" t="s">
        <v>725</v>
      </c>
      <c r="H2" s="209"/>
      <c r="I2" s="209"/>
      <c r="J2" s="209"/>
      <c r="K2" s="210"/>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E24" sqref="E24"/>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pane="topRight" activeCell="E1" sqref="E1"/>
      <selection pane="bottomLeft" activeCell="A4" sqref="A4"/>
      <selection pane="bottomRight"/>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C39" sqref="C39"/>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F31" sqref="F31"/>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2" sqref="D2"/>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pane="topRight" activeCell="E1" sqref="E1"/>
      <selection pane="bottomLeft" activeCell="A4" sqref="A4"/>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C43" sqref="C4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8" t="s">
        <v>587</v>
      </c>
    </row>
    <row r="6" spans="1:3" ht="15.75" thickBot="1" x14ac:dyDescent="0.3">
      <c r="B6" s="96" t="s">
        <v>49</v>
      </c>
    </row>
    <row r="9" spans="1:3" ht="15" x14ac:dyDescent="0.25">
      <c r="A9" s="100" t="s">
        <v>215</v>
      </c>
      <c r="B9" s="100" t="s">
        <v>200</v>
      </c>
      <c r="C9" s="100" t="s">
        <v>852</v>
      </c>
    </row>
    <row r="10" spans="1:3" x14ac:dyDescent="0.2">
      <c r="A10" s="101">
        <v>90</v>
      </c>
      <c r="B10" s="102" t="s">
        <v>217</v>
      </c>
      <c r="C10" s="103">
        <f>HLOOKUP($B$6,'4.1 Comptes 2022 natures'!$E$4:$BE$170,151,0)</f>
        <v>7224.1500000000233</v>
      </c>
    </row>
    <row r="11" spans="1:3" x14ac:dyDescent="0.2">
      <c r="A11" s="101">
        <v>900</v>
      </c>
      <c r="B11" s="102" t="s">
        <v>218</v>
      </c>
      <c r="C11" s="103">
        <f>HLOOKUP($B$6,'4.1 Comptes 2022 natures'!$E$4:$BE$170,152,0)</f>
        <v>-143672.57999999999</v>
      </c>
    </row>
    <row r="12" spans="1:3" x14ac:dyDescent="0.2">
      <c r="A12" s="101">
        <v>901</v>
      </c>
      <c r="B12" s="102" t="s">
        <v>219</v>
      </c>
      <c r="C12" s="103">
        <f>HLOOKUP($B$6,'4.1 Comptes 2022 natures'!$E$4:$BE$170,153,0)</f>
        <v>150896.73000000001</v>
      </c>
    </row>
    <row r="13" spans="1:3" x14ac:dyDescent="0.2">
      <c r="A13" s="101">
        <v>400</v>
      </c>
      <c r="B13" s="102" t="s">
        <v>137</v>
      </c>
      <c r="C13" s="103">
        <f>HLOOKUP($B$6,'4.1 Comptes 2022 natures'!$E$4:$BE$170,75,0)</f>
        <v>4101354</v>
      </c>
    </row>
    <row r="14" spans="1:3" x14ac:dyDescent="0.2">
      <c r="A14" s="101">
        <v>401</v>
      </c>
      <c r="B14" s="102" t="s">
        <v>138</v>
      </c>
      <c r="C14" s="103">
        <f>HLOOKUP($B$6,'4.1 Comptes 2022 natures'!$E$4:$BE$170,76,0)</f>
        <v>49702.400000000001</v>
      </c>
    </row>
    <row r="15" spans="1:3" x14ac:dyDescent="0.2">
      <c r="A15" s="101">
        <v>4021</v>
      </c>
      <c r="B15" s="102" t="s">
        <v>213</v>
      </c>
      <c r="C15" s="103">
        <f>HLOOKUP($B$6,'4.1 Comptes 2022 natures'!$E$4:$BE$170,161,0)</f>
        <v>340555</v>
      </c>
    </row>
    <row r="16" spans="1:3" x14ac:dyDescent="0.2">
      <c r="A16" s="101" t="s">
        <v>216</v>
      </c>
      <c r="B16" s="102" t="s">
        <v>220</v>
      </c>
      <c r="C16" s="103">
        <f>HLOOKUP($B$6,'6.1 Investissements'!$E$4:$BI$183,180,0)</f>
        <v>264388.7</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abSelected="1" workbookViewId="0">
      <selection activeCell="E13" sqref="E1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6" sqref="D6"/>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28" sqref="D28"/>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1" t="s">
        <v>49</v>
      </c>
      <c r="C6" s="212"/>
      <c r="D6" s="213"/>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pane="topRight" activeCell="C1" sqref="C1"/>
      <selection pane="bottomLeft" activeCell="A4" sqref="A4"/>
      <selection pane="bottomRight" activeCell="BD45" sqref="BD45"/>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5" sqref="B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C24" sqref="C24"/>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pane="topRight" activeCell="E1" sqref="E1"/>
      <selection pane="bottomLeft" activeCell="A4" sqref="A4"/>
      <selection pane="bottomRight" activeCell="M15" sqref="M1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I37" sqref="I37"/>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pane="topRight" activeCell="C1" sqref="C1"/>
      <selection pane="bottomLeft" activeCell="A7" sqref="A7"/>
      <selection pane="bottomRight" activeCell="BD30" sqref="BD30"/>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6" sqref="C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pane="topRight" activeCell="E1" sqref="E1"/>
      <selection pane="bottomLeft" activeCell="A4" sqref="A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4" t="s">
        <v>635</v>
      </c>
      <c r="B14" s="215"/>
      <c r="C14" s="215"/>
      <c r="D14" s="215"/>
      <c r="E14" s="215"/>
      <c r="F14" s="215"/>
      <c r="G14" s="215"/>
      <c r="H14" s="216"/>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4" t="s">
        <v>647</v>
      </c>
      <c r="B24" s="215"/>
      <c r="C24" s="215"/>
      <c r="D24" s="215"/>
      <c r="E24" s="215"/>
      <c r="F24" s="215"/>
      <c r="G24" s="215"/>
      <c r="H24" s="216"/>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4" t="s">
        <v>654</v>
      </c>
      <c r="B32" s="215"/>
      <c r="C32" s="215"/>
      <c r="D32" s="215"/>
      <c r="E32" s="215"/>
      <c r="F32" s="215"/>
      <c r="G32" s="215"/>
      <c r="H32" s="216"/>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4" t="s">
        <v>664</v>
      </c>
      <c r="B42" s="215"/>
      <c r="C42" s="215"/>
      <c r="D42" s="215"/>
      <c r="E42" s="215"/>
      <c r="F42" s="215"/>
      <c r="G42" s="215"/>
      <c r="H42" s="216"/>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4" t="s">
        <v>674</v>
      </c>
      <c r="B53" s="215"/>
      <c r="C53" s="215"/>
      <c r="D53" s="215"/>
      <c r="E53" s="215"/>
      <c r="F53" s="215"/>
      <c r="G53" s="215"/>
      <c r="H53" s="216"/>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4" t="s">
        <v>682</v>
      </c>
      <c r="B62" s="215"/>
      <c r="C62" s="215"/>
      <c r="D62" s="215"/>
      <c r="E62" s="215"/>
      <c r="F62" s="215"/>
      <c r="G62" s="215"/>
      <c r="H62" s="216"/>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4" t="s">
        <v>691</v>
      </c>
      <c r="B71" s="215"/>
      <c r="C71" s="215"/>
      <c r="D71" s="215"/>
      <c r="E71" s="215"/>
      <c r="F71" s="215"/>
      <c r="G71" s="215"/>
      <c r="H71" s="216"/>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4" t="s">
        <v>703</v>
      </c>
      <c r="B81" s="215"/>
      <c r="C81" s="215"/>
      <c r="D81" s="215"/>
      <c r="E81" s="215"/>
      <c r="F81" s="215"/>
      <c r="G81" s="215"/>
      <c r="H81" s="216"/>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4" t="s">
        <v>710</v>
      </c>
      <c r="B89" s="215"/>
      <c r="C89" s="215"/>
      <c r="D89" s="215"/>
      <c r="E89" s="215"/>
      <c r="F89" s="215"/>
      <c r="G89" s="215"/>
      <c r="H89" s="216"/>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4" t="s">
        <v>718</v>
      </c>
      <c r="B98" s="215"/>
      <c r="C98" s="215"/>
      <c r="D98" s="215"/>
      <c r="E98" s="215"/>
      <c r="F98" s="215"/>
      <c r="G98" s="215"/>
      <c r="H98" s="216"/>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pane="topRight" activeCell="E1" sqref="E1"/>
      <selection pane="bottomLeft" activeCell="A4" sqref="A4"/>
      <selection pane="bottomRight" activeCell="BK13" sqref="BK1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pane="topRight" activeCell="E1" sqref="E1"/>
      <selection pane="bottomLeft" activeCell="A12" sqref="A12"/>
      <selection pane="bottomRight" activeCell="AU35" sqref="AU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7" t="s">
        <v>491</v>
      </c>
      <c r="B2" s="217"/>
      <c r="C2" s="217"/>
      <c r="D2" s="217"/>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pane="topRight" activeCell="E1" sqref="E1"/>
      <selection pane="bottomLeft" activeCell="A6" sqref="A6"/>
      <selection pane="bottomRight" activeCell="S34" sqref="S3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pane="topRight" activeCell="E1" sqref="E1"/>
      <selection pane="bottomLeft" activeCell="A12" sqref="A12"/>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7" t="s">
        <v>491</v>
      </c>
      <c r="B2" s="217"/>
      <c r="C2" s="217"/>
      <c r="D2" s="217"/>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pane="topRight" activeCell="E1" sqref="E1"/>
      <selection pane="bottomLeft" activeCell="A12" sqref="A12"/>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7" t="s">
        <v>491</v>
      </c>
      <c r="B2" s="217"/>
      <c r="C2" s="217"/>
      <c r="D2" s="217"/>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pane="topRight" activeCell="E1" sqref="E1"/>
      <selection pane="bottomLeft" activeCell="A12" sqref="A12"/>
      <selection pane="bottomRight" activeCell="BK6" sqref="BK6:BK1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7" t="s">
        <v>491</v>
      </c>
      <c r="B2" s="217"/>
      <c r="C2" s="217"/>
      <c r="D2" s="217"/>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pane="topRight" activeCell="E1" sqref="E1"/>
      <selection pane="bottomLeft" activeCell="A11" sqref="A11"/>
      <selection pane="bottomRight" activeCell="BB23" sqref="BB2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7" t="s">
        <v>491</v>
      </c>
      <c r="B6" s="217"/>
      <c r="C6" s="217"/>
      <c r="D6" s="217"/>
    </row>
    <row r="7" spans="1:60" ht="15" thickBot="1" x14ac:dyDescent="0.25"/>
    <row r="8" spans="1:60" ht="15.75" thickBot="1" x14ac:dyDescent="0.3">
      <c r="A8" s="218" t="s">
        <v>562</v>
      </c>
      <c r="B8" s="219"/>
      <c r="C8" s="219"/>
      <c r="D8" s="220"/>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11" sqref="B11"/>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7"/>
      <c r="B1" s="217"/>
      <c r="C1" s="217"/>
      <c r="D1" s="217"/>
    </row>
    <row r="2" spans="1:8" ht="18" x14ac:dyDescent="0.25">
      <c r="A2" s="224" t="s">
        <v>831</v>
      </c>
      <c r="B2" s="224"/>
      <c r="C2" s="224"/>
      <c r="D2" s="224"/>
      <c r="E2" s="217"/>
      <c r="F2" s="217"/>
      <c r="G2" s="217"/>
      <c r="H2" s="217"/>
    </row>
    <row r="3" spans="1:8" ht="18" x14ac:dyDescent="0.25">
      <c r="A3" s="193"/>
      <c r="B3" s="193"/>
      <c r="C3" s="193"/>
      <c r="D3" s="193"/>
      <c r="E3" s="193"/>
      <c r="F3" s="193"/>
      <c r="G3" s="193"/>
      <c r="H3" s="193"/>
    </row>
    <row r="4" spans="1:8" ht="15" thickBot="1" x14ac:dyDescent="0.25">
      <c r="B4" s="225" t="s">
        <v>782</v>
      </c>
      <c r="C4" s="225"/>
      <c r="D4" s="225"/>
    </row>
    <row r="5" spans="1:8" ht="15.75" thickBot="1" x14ac:dyDescent="0.3">
      <c r="A5" s="32" t="s">
        <v>569</v>
      </c>
      <c r="B5" s="211" t="s">
        <v>49</v>
      </c>
      <c r="C5" s="212"/>
      <c r="D5" s="213"/>
      <c r="F5" s="158"/>
    </row>
    <row r="6" spans="1:8" ht="15.75" thickBot="1" x14ac:dyDescent="0.3">
      <c r="E6" s="7"/>
      <c r="H6" s="165"/>
    </row>
    <row r="7" spans="1:8" ht="15.75" thickBot="1" x14ac:dyDescent="0.3">
      <c r="A7" s="221" t="s">
        <v>562</v>
      </c>
      <c r="B7" s="222"/>
      <c r="C7" s="222"/>
      <c r="D7" s="223"/>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pane="topRight" activeCell="E1" sqref="E1"/>
      <selection pane="bottomLeft" activeCell="A4" sqref="A4"/>
      <selection pane="bottomRight" activeCell="Q157" sqref="Q157"/>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25" sqref="C2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1" t="s">
        <v>740</v>
      </c>
      <c r="C6" s="212"/>
      <c r="D6" s="213"/>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pane="topRight" activeCell="F1" sqref="F1"/>
      <selection pane="bottomLeft" activeCell="A4" sqref="A4"/>
      <selection pane="bottomRight" activeCell="R219" sqref="R21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6" sqref="B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3" sqref="B3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pane="topRight" activeCell="E1" sqref="E1"/>
      <selection pane="bottomLeft" activeCell="A4" sqref="A4"/>
      <selection pane="bottomRight" activeCell="Q180" sqref="Q180"/>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pane="topRight" activeCell="E1" sqref="E1"/>
      <selection pane="bottomLeft" activeCell="A4" sqref="A4"/>
      <selection pane="bottomRight" activeCell="AA157" sqref="AA15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pane="topRight" activeCell="F1" sqref="F1"/>
      <selection pane="bottomLeft" activeCell="A4" sqref="A4"/>
      <selection pane="bottomRight" activeCell="AB219" sqref="AB2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2" sqref="A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2023-10-17T08:19:03Z</dcterms:modified>
</cp:coreProperties>
</file>