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59" activeTab="59"/>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state="hidden"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43" i="37" s="1"/>
  <c r="N35" i="40" s="1"/>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A48" i="35" s="1"/>
  <c r="AA26" i="40" s="1"/>
  <c r="AB43" i="35"/>
  <c r="AB46" i="35" s="1"/>
  <c r="AC43" i="35"/>
  <c r="AC46" i="35" s="1"/>
  <c r="AD43" i="35"/>
  <c r="AD46" i="35" s="1"/>
  <c r="AE43" i="35"/>
  <c r="AE46" i="35" s="1"/>
  <c r="AF43" i="35"/>
  <c r="AF46" i="35" s="1"/>
  <c r="AG43" i="35"/>
  <c r="AH43" i="35"/>
  <c r="AH46" i="35" s="1"/>
  <c r="AI43" i="35"/>
  <c r="AI46" i="35" s="1"/>
  <c r="AI48" i="35" s="1"/>
  <c r="AI26" i="40" s="1"/>
  <c r="AJ43" i="35"/>
  <c r="AJ46" i="35" s="1"/>
  <c r="AJ48" i="35" s="1"/>
  <c r="AJ26" i="40"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Y48" i="35" s="1"/>
  <c r="AY26" i="40" s="1"/>
  <c r="AZ43" i="35"/>
  <c r="AZ46" i="35" s="1"/>
  <c r="AZ48" i="35" s="1"/>
  <c r="AZ26" i="40" s="1"/>
  <c r="BA43" i="35"/>
  <c r="BA46" i="35" s="1"/>
  <c r="BB43" i="35"/>
  <c r="BB46" i="35" s="1"/>
  <c r="BC43" i="35"/>
  <c r="BC46" i="35" s="1"/>
  <c r="BC48" i="35" s="1"/>
  <c r="BC26" i="40"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AG46" i="35" l="1"/>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F35" i="40" s="1"/>
  <c r="BG39" i="37"/>
  <c r="BG46" i="38"/>
  <c r="BG48" i="38" s="1"/>
  <c r="X48" i="38"/>
  <c r="X41" i="40" s="1"/>
  <c r="BG41" i="40" s="1"/>
  <c r="BH46" i="38"/>
  <c r="BH48" i="38" s="1"/>
  <c r="AK48" i="38"/>
  <c r="AK41" i="40" s="1"/>
  <c r="BH41" i="40" s="1"/>
  <c r="BF46" i="38"/>
  <c r="BF48" i="38" s="1"/>
  <c r="E48" i="38"/>
  <c r="E41" i="40" s="1"/>
  <c r="BF41" i="40" s="1"/>
  <c r="BF33" i="40" l="1"/>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30"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4"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1" i="40"/>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<sst xmlns="http://schemas.openxmlformats.org/spreadsheetml/2006/main" count="5456" uniqueCount="864">
  <si>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</si>
  <si>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</si>
  <si>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</si>
  <si>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</si>
  <si>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</si>
  <si>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</si>
  <si>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</si>
  <si>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</si>
  <si>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</si>
  <si>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</si>
  <si>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</si>
  <si>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</si>
  <si>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</si>
  <si>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</si>
  <si>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</si>
  <si>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</si>
  <si>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</si>
  <si>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</si>
  <si>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</si>
  <si>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</si>
  <si>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</si>
  <si>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</si>
  <si>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</si>
  <si>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</si>
  <si>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</si>
  <si>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</si>
  <si>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</si>
  <si>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</si>
  <si>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</si>
  <si>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</si>
  <si>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</si>
  <si>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</si>
  <si>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</si>
  <si>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</si>
  <si>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</si>
  <si>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</si>
  <si>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</si>
  <si>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</si>
  <si>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</si>
  <si>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</si>
  <si>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</si>
  <si>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</si>
  <si>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</si>
  <si>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</si>
  <si>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</si>
  <si>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</si>
  <si>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</si>
  <si>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</si>
  <si>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</si>
  <si>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</si>
  <si>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</si>
  <si>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</si>
  <si>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</si>
  <si>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</si>
  <si>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</si>
  <si>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</si>
  <si>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</si>
  <si>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</si>
  <si>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</si>
  <si>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</si>
  <si>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</si>
  <si>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</si>
  <si>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</si>
  <si>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</si>
  <si>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</si>
  <si>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</si>
  <si>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</si>
  <si>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</si>
  <si>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</si>
  <si>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</si>
  <si>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</si>
  <si>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</si>
  <si>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</si>
  <si>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</si>
  <si>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</si>
  <si>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</si>
  <si>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</si>
  <si>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</si>
  <si>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</si>
  <si>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</si>
  <si>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</si>
  <si>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</si>
  <si>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</si>
  <si>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</si>
  <si>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</si>
  <si>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</si>
  <si>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</si>
  <si>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</si>
  <si>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</si>
  <si>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</si>
  <si>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</si>
  <si>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</si>
  <si>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</si>
  <si>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</si>
  <si>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</si>
  <si>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</si>
  <si>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</si>
  <si>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</si>
  <si>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</si>
  <si>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</si>
  <si>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</si>
  <si>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</si>
  <si>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</si>
  <si>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</si>
  <si>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</si>
  <si>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</si>
  <si>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</si>
  <si>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</si>
  <si>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</si>
  <si>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</si>
  <si>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</si>
  <si>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</si>
  <si>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</si>
  <si>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</si>
  <si>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</si>
  <si>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</si>
  <si>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</si>
  <si>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</si>
  <si>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</si>
  <si>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</si>
  <si>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</si>
  <si>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</si>
  <si>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</si>
  <si>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</si>
  <si>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</si>
  <si>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</si>
  <si>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</si>
  <si>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</si>
  <si>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</si>
  <si>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</si>
  <si>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</si>
  <si>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</si>
  <si>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</si>
  <si>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</si>
  <si>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</si>
  <si>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</si>
  <si>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</si>
  <si>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</si>
  <si>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</si>
  <si>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</si>
  <si>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</si>
  <si>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</si>
  <si>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</si>
  <si>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</si>
  <si>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</si>
  <si>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</si>
  <si>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</si>
  <si>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</si>
  <si>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</si>
  <si>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</si>
  <si>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</si>
  <si>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</si>
  <si>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</si>
  <si>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</si>
  <si>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</si>
  <si>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</si>
  <si>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</si>
  <si>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</si>
  <si>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</si>
  <si>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</si>
  <si>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</si>
  <si>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</si>
  <si>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</si>
  <si>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</si>
  <si>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</si>
  <si>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</si>
  <si>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</si>
  <si>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</si>
  <si>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</si>
  <si>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</si>
  <si>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</si>
  <si>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</si>
  <si>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</si>
  <si>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</si>
  <si>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</si>
  <si>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</si>
  <si>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</si>
  <si>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</si>
  <si>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</si>
  <si>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</si>
  <si>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</si>
  <si>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</si>
  <si>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</si>
  <si>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</si>
  <si>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</si>
  <si>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</si>
  <si>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</si>
  <si>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</si>
  <si>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</si>
  <si>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</si>
  <si>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</si>
  <si>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</si>
  <si>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</si>
  <si>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</si>
  <si>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</si>
  <si>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</si>
  <si>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</si>
  <si>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</si>
  <si>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</si>
  <si>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</si>
  <si>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</si>
  <si>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</si>
  <si>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</si>
  <si>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</si>
  <si>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</si>
  <si>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</si>
  <si>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</si>
  <si>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</si>
  <si>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</si>
  <si>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</si>
  <si>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</si>
  <si>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</si>
  <si>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</si>
  <si>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</si>
  <si>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</si>
  <si>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</si>
  <si>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</si>
  <si>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</si>
  <si>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</si>
  <si>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</si>
  <si>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</si>
  <si>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</si>
  <si>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</si>
  <si>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</si>
  <si>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</si>
  <si>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</si>
  <si>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</si>
  <si>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</si>
  <si>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</si>
  <si>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</si>
  <si>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</si>
  <si>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</si>
  <si>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</si>
  <si>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</si>
  <si>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</si>
  <si>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</si>
  <si>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</si>
  <si>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</si>
  <si>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</si>
  <si>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</si>
  <si>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</si>
  <si>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</si>
  <si>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</si>
  <si>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</si>
  <si>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</si>
  <si>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</si>
  <si>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</si>
  <si>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</si>
  <si>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</si>
  <si>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</si>
  <si>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</si>
  <si>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</si>
  <si>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</si>
  <si>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</si>
  <si>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</si>
  <si>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</si>
  <si>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</si>
  <si>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</si>
  <si>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</si>
  <si>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</si>
  <si>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</si>
  <si>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</si>
  <si>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</si>
  <si>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</si>
  <si>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</si>
  <si>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</si>
  <si>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</si>
  <si>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</si>
  <si>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</si>
  <si>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</si>
  <si>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</si>
  <si>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</si>
  <si>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</si>
  <si>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</si>
  <si>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</si>
  <si>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</si>
  <si>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</si>
  <si>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</si>
  <si>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</si>
  <si>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</si>
  <si>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</si>
  <si>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</si>
  <si>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</si>
  <si>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</si>
  <si>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</si>
  <si>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</si>
  <si>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</si>
  <si>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</si>
  <si>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</si>
  <si>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</si>
  <si>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</si>
  <si>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</si>
  <si>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</si>
  <si>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</si>
  <si>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</si>
  <si>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</si>
  <si>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</si>
  <si>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</si>
  <si>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</si>
  <si>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</si>
  <si>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</si>
  <si>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</si>
  <si>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</si>
  <si>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</si>
  <si>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</si>
  <si>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</si>
  <si>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</si>
  <si>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</si>
  <si>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</si>
  <si>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</si>
  <si>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</si>
  <si>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</si>
  <si>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</si>
  <si>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</si>
  <si>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</si>
  <si>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</si>
  <si>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</si>
  <si>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</si>
  <si>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</si>
  <si>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</si>
  <si>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</si>
  <si>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</si>
  <si>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</si>
  <si>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</si>
  <si>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</si>
  <si>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</si>
  <si>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</si>
  <si>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</si>
  <si>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</si>
  <si>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</si>
  <si>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</si>
  <si>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</si>
  <si>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</si>
  <si>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</si>
  <si>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</si>
  <si>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</si>
  <si>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</si>
  <si>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</si>
  <si>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</si>
  <si>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</si>
  <si>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</si>
  <si>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</si>
  <si>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</si>
  <si>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</si>
  <si>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</si>
  <si>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</si>
  <si>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</si>
  <si>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</si>
  <si>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</si>
  <si>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</si>
  <si>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</si>
  <si>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</si>
  <si>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</si>
  <si>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</si>
  <si>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</si>
  <si>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</si>
  <si>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</si>
  <si>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</si>
  <si>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</si>
  <si>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</si>
  <si>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</si>
  <si>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</si>
  <si>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</si>
  <si>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</si>
  <si>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</si>
  <si>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</si>
  <si>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</si>
  <si>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</si>
  <si>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</si>
  <si>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</si>
  <si>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</si>
  <si>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</si>
  <si>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</si>
  <si>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</si>
  <si>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</si>
  <si>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</si>
  <si>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</si>
  <si>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</si>
  <si>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</si>
  <si>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</si>
  <si>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</si>
  <si>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</si>
  <si>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</si>
  <si>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</si>
  <si>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</si>
  <si>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</si>
  <si>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</si>
  <si>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</si>
  <si>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</si>
  <si>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</si>
  <si>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</si>
  <si>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</si>
  <si>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</si>
  <si>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</si>
  <si>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</si>
  <si>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</si>
  <si>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</si>
  <si>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</si>
  <si>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</si>
  <si>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</si>
  <si>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</si>
  <si>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</si>
  <si>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</si>
  <si>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</si>
  <si>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</si>
  <si>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</si>
  <si>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</si>
  <si>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</si>
  <si>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</si>
  <si>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</si>
  <si>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</si>
  <si>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</si>
  <si>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</si>
  <si>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</si>
  <si>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</si>
  <si>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</si>
  <si>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</si>
  <si>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</si>
  <si>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</si>
  <si>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</si>
  <si>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</si>
  <si>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</si>
  <si>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</si>
  <si>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</si>
  <si>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</si>
  <si>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</si>
  <si>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</si>
  <si>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</si>
  <si>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</si>
  <si>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</si>
  <si>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</si>
  <si>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</si>
  <si>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</si>
  <si>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</si>
  <si>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</si>
  <si>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</si>
  <si>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</si>
  <si>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</si>
  <si>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</si>
  <si>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</si>
  <si>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</si>
  <si>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</si>
  <si>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</si>
  <si>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</si>
  <si>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</si>
  <si>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</si>
  <si>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</si>
  <si>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</si>
  <si>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</si>
  <si>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</si>
  <si>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</si>
  <si>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</si>
  <si>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</si>
  <si>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</si>
  <si>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</si>
  <si>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</si>
  <si>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</si>
  <si>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</si>
  <si>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</si>
  <si>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</si>
  <si>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</si>
  <si>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</si>
  <si>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</si>
  <si>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</si>
  <si>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</si>
  <si>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</si>
  <si>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</si>
  <si>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</si>
  <si>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</si>
  <si>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</si>
  <si>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</si>
  <si>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</si>
  <si>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</si>
  <si>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</si>
  <si>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</si>
  <si>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</si>
  <si>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</si>
  <si>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</si>
  <si>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</si>
  <si>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</si>
  <si>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</si>
  <si>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</si>
  <si>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</si>
  <si>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</si>
  <si>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</si>
  <si>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</si>
  <si>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</si>
  <si>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</si>
  <si>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</si>
  <si>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</si>
  <si>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</si>
  <si>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</si>
  <si>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</si>
  <si>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</si>
  <si>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</si>
  <si>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</si>
  <si>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</si>
  <si>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</si>
  <si>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</si>
  <si>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</si>
  <si>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</si>
  <si>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</si>
  <si>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</si>
  <si>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</si>
  <si>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</si>
  <si>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</si>
  <si>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</si>
  <si>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</si>
  <si>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</si>
  <si>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</si>
  <si>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</si>
  <si>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</si>
  <si>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</si>
  <si>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</si>
  <si>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</si>
  <si>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</si>
  <si>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</si>
  <si>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</si>
  <si>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</si>
  <si>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</si>
  <si>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</si>
  <si>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</si>
  <si>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</si>
  <si>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</si>
  <si>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</si>
  <si>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</si>
  <si>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</si>
  <si>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</si>
  <si>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</si>
  <si>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</si>
  <si>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</si>
  <si>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</si>
  <si>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</si>
  <si>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</si>
  <si>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</si>
  <si>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</si>
  <si>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</si>
  <si>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</si>
  <si>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</si>
  <si>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</si>
  <si>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</si>
  <si>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</si>
  <si>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</si>
  <si>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</si>
  <si>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</si>
  <si>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</si>
  <si>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</si>
  <si>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</si>
  <si>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</si>
  <si>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</si>
  <si>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</si>
  <si>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</si>
  <si>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</si>
  <si>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</si>
  <si>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</si>
  <si>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</si>
  <si>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</si>
  <si>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</si>
  <si>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</si>
  <si>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</si>
  <si>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</si>
  <si>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</si>
  <si>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</si>
  <si>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</si>
  <si>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</si>
  <si>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</si>
  <si>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</si>
  <si>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</si>
  <si>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</si>
  <si>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</si>
  <si>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</si>
  <si>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</si>
  <si>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</si>
  <si>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</si>
  <si>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</si>
  <si>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</si>
  <si>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</si>
  <si>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</si>
  <si>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</si>
  <si>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</si>
  <si>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</si>
  <si>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</si>
  <si>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</si>
  <si>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</si>
  <si>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</si>
  <si>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</si>
  <si>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</si>
  <si>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</si>
  <si>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</si>
  <si>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</si>
  <si>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</si>
  <si>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</si>
  <si>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</si>
  <si>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</si>
  <si>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</si>
  <si>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</si>
  <si>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</si>
  <si>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</si>
  <si>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</si>
  <si>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</si>
  <si>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</si>
  <si>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</si>
  <si>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</si>
  <si>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</si>
  <si>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</si>
  <si>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</si>
  <si>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</si>
  <si>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</si>
  <si>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</si>
  <si>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</si>
  <si>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</si>
  <si>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</si>
  <si>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</si>
  <si>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</si>
  <si>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</si>
  <si>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</si>
  <si>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</si>
  <si>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</si>
  <si>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</si>
  <si>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</si>
  <si>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</si>
  <si>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</si>
  <si>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</si>
  <si>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</si>
  <si>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</si>
  <si>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</si>
  <si>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</si>
  <si>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</si>
  <si>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</si>
  <si>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</si>
  <si>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</si>
  <si>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</si>
  <si>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</si>
  <si>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</si>
  <si>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</si>
  <si>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</si>
  <si>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</si>
  <si>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</si>
  <si>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</si>
  <si>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</si>
  <si>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</si>
  <si>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</si>
  <si>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</si>
  <si>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</si>
  <si>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</si>
  <si>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</si>
  <si>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</si>
  <si>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</si>
  <si>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</si>
  <si>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</si>
  <si>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</si>
  <si>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</si>
  <si>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</si>
  <si>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</si>
  <si>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</si>
  <si>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</si>
  <si>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</si>
  <si>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</si>
  <si>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</si>
  <si>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</si>
  <si>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</si>
  <si>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</si>
  <si>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</si>
  <si>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</si>
  <si>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</si>
  <si>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</si>
  <si>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</si>
  <si>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</si>
  <si>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</si>
  <si>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</si>
  <si>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</si>
  <si>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</si>
  <si>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</si>
  <si>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</si>
  <si>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</si>
  <si>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</si>
  <si>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</si>
  <si>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</si>
  <si>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</si>
  <si>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</si>
  <si>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</si>
  <si>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</si>
  <si>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</si>
  <si>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</si>
  <si>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</si>
  <si>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</si>
  <si>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</si>
  <si>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</si>
  <si>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</si>
  <si>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</si>
  <si>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</si>
  <si>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</si>
  <si>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</si>
  <si>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</si>
  <si>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</si>
  <si>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</si>
  <si>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</si>
  <si>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</si>
  <si>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</si>
  <si>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</si>
  <si>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</si>
  <si>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</si>
  <si>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</si>
  <si>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</si>
  <si>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</si>
  <si>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</si>
  <si>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</si>
  <si>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</si>
  <si>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</si>
  <si>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</si>
  <si>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</si>
  <si>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</si>
  <si>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</si>
  <si>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</si>
  <si>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</si>
  <si>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</si>
  <si>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</si>
  <si>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</si>
  <si>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</si>
  <si>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</si>
  <si>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</si>
  <si>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</si>
  <si>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</si>
  <si>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</si>
  <si>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</si>
  <si>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</si>
  <si>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</si>
  <si>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</si>
  <si>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</si>
  <si>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</si>
  <si>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</si>
  <si>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</si>
  <si>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</si>
  <si>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</si>
  <si>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</si>
  <si>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</si>
  <si>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</si>
  <si>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</si>
  <si>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</si>
  <si>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</si>
  <si>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</si>
  <si>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</si>
  <si>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</si>
  <si>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</si>
  <si>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</si>
  <si>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</si>
  <si>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</si>
  <si>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</si>
  <si>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</si>
  <si>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</si>
  <si>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</si>
  <si>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</si>
  <si>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</si>
  <si>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</si>
  <si>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</si>
  <si>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</si>
  <si>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</si>
  <si>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</si>
  <si>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</si>
  <si>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</si>
  <si>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</si>
  <si>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</si>
  <si>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</si>
  <si>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</si>
  <si>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</si>
  <si>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</si>
  <si>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</si>
  <si>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</si>
  <si>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</si>
  <si>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</si>
  <si>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</si>
  <si>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</si>
  <si>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</si>
  <si>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</si>
  <si>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</si>
  <si>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</si>
  <si>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</si>
  <si>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</si>
  <si>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</si>
  <si>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</si>
  <si>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</si>
  <si>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</si>
  <si>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</si>
  <si>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</si>
  <si>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</si>
  <si>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</si>
  <si>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</si>
  <si>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</si>
  <si>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</si>
  <si>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</si>
  <si>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</si>
  <si>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</si>
  <si>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</si>
  <si>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</si>
  <si>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</si>
  <si>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</si>
  <si>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</si>
  <si>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</si>
  <si>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</si>
  <si>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</si>
  <si>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</si>
  <si>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</si>
  <si>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</si>
  <si>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</si>
  <si>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</si>
  <si>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</si>
  <si>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</si>
  <si>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</si>
  <si>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</si>
  <si>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</si>
  <si>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</si>
  <si>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</si>
  <si>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</si>
  <si>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</si>
  <si>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</si>
  <si>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</si>
  <si>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</si>
  <si>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</si>
  <si>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</si>
  <si>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</si>
  <si>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</si>
  <si>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</si>
  <si>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</si>
  <si>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</si>
  <si>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</si>
  <si>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</si>
  <si>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</si>
  <si>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</si>
  <si>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</si>
  <si>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</si>
  <si>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</si>
  <si>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</si>
  <si>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</si>
  <si>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</si>
  <si>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</si>
  <si>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</si>
  <si>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</si>
  <si>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</si>
  <si>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</si>
  <si>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</si>
  <si>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</si>
  <si>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</si>
  <si>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</si>
  <si>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</si>
  <si>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</si>
  <si>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</si>
  <si>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</si>
  <si>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</si>
  <si>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</si>
  <si>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</si>
  <si>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</si>
  <si>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</si>
  <si>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</si>
  <si>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</si>
  <si>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</si>
  <si>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</si>
  <si>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</si>
  <si>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</si>
  <si>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</si>
  <si>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</si>
  <si>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</si>
  <si>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</si>
  <si>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</si>
  <si>
    <t>ct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</si>
</sst>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4">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29.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6" t="s">
        <v>740</v>
      </c>
      <c r="H2" s="217"/>
      <c r="I2" s="217"/>
      <c r="J2" s="217"/>
      <c r="K2" s="218"/>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AA136" activePane="bottomRight" state="frozen"/>
      <selection pane="topRight" activeCell="E1" sqref="E1"/>
      <selection pane="bottomLeft" activeCell="A4" sqref="A4"/>
      <selection pane="bottomRight" activeCell="AA160" sqref="AA160"/>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t="s">
        <v>863</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7" workbookViewId="0">
      <selection activeCell="D47" sqref="D47"/>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19" t="s">
        <v>71</v>
      </c>
      <c r="C5" s="220"/>
      <c r="D5" s="221"/>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19"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G61"/>
  <sheetViews>
    <sheetView workbookViewId="0">
      <pane xSplit="2" ySplit="6" topLeftCell="BC7" activePane="bottomRight" state="frozen"/>
      <selection pane="topRight" activeCell="C1" sqref="C1"/>
      <selection pane="bottomLeft" activeCell="A7" sqref="A7"/>
      <selection pane="bottomRight" activeCell="BD20" sqref="BD20"/>
    </sheetView>
  </sheetViews>
  <sheetFormatPr baseColWidth="10" defaultRowHeight="15" x14ac:dyDescent="0.25"/>
  <cols>
    <col min="1" max="1" width="5.7109375" customWidth="1"/>
    <col min="2" max="2" width="50.28515625" customWidth="1"/>
    <col min="3"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A1:BI184"/>
  <sheetViews>
    <sheetView workbookViewId="0">
      <pane xSplit="4" ySplit="3" topLeftCell="BF133" activePane="bottomRight" state="frozen"/>
      <selection pane="topRight" activeCell="E1" sqref="E1"/>
      <selection pane="bottomLeft" activeCell="A4" sqref="A4"/>
      <selection pane="bottomRight" activeCell="BI2" sqref="BI2:BI182"/>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 t="shared" si="112"/>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9"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A27" sqref="A27:XFD27"/>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2" t="s">
        <v>645</v>
      </c>
      <c r="B14" s="223"/>
      <c r="C14" s="223"/>
      <c r="D14" s="223"/>
      <c r="E14" s="223"/>
      <c r="F14" s="223"/>
      <c r="G14" s="223"/>
      <c r="H14" s="224"/>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2" t="s">
        <v>657</v>
      </c>
      <c r="B24" s="223"/>
      <c r="C24" s="223"/>
      <c r="D24" s="223"/>
      <c r="E24" s="223"/>
      <c r="F24" s="223"/>
      <c r="G24" s="223"/>
      <c r="H24" s="224"/>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2" t="s">
        <v>665</v>
      </c>
      <c r="B32" s="223"/>
      <c r="C32" s="223"/>
      <c r="D32" s="223"/>
      <c r="E32" s="223"/>
      <c r="F32" s="223"/>
      <c r="G32" s="223"/>
      <c r="H32" s="224"/>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2" t="s">
        <v>676</v>
      </c>
      <c r="B42" s="223"/>
      <c r="C42" s="223"/>
      <c r="D42" s="223"/>
      <c r="E42" s="223"/>
      <c r="F42" s="223"/>
      <c r="G42" s="223"/>
      <c r="H42" s="224"/>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2" t="s">
        <v>687</v>
      </c>
      <c r="B53" s="223"/>
      <c r="C53" s="223"/>
      <c r="D53" s="223"/>
      <c r="E53" s="223"/>
      <c r="F53" s="223"/>
      <c r="G53" s="223"/>
      <c r="H53" s="224"/>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2" t="s">
        <v>696</v>
      </c>
      <c r="B62" s="223"/>
      <c r="C62" s="223"/>
      <c r="D62" s="223"/>
      <c r="E62" s="223"/>
      <c r="F62" s="223"/>
      <c r="G62" s="223"/>
      <c r="H62" s="224"/>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2" t="s">
        <v>705</v>
      </c>
      <c r="B71" s="223"/>
      <c r="C71" s="223"/>
      <c r="D71" s="223"/>
      <c r="E71" s="223"/>
      <c r="F71" s="223"/>
      <c r="G71" s="223"/>
      <c r="H71" s="224"/>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2" t="s">
        <v>717</v>
      </c>
      <c r="B81" s="223"/>
      <c r="C81" s="223"/>
      <c r="D81" s="223"/>
      <c r="E81" s="223"/>
      <c r="F81" s="223"/>
      <c r="G81" s="223"/>
      <c r="H81" s="224"/>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2" t="s">
        <v>724</v>
      </c>
      <c r="B89" s="223"/>
      <c r="C89" s="223"/>
      <c r="D89" s="223"/>
      <c r="E89" s="223"/>
      <c r="F89" s="223"/>
      <c r="G89" s="223"/>
      <c r="H89" s="224"/>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2" t="s">
        <v>732</v>
      </c>
      <c r="B98" s="223"/>
      <c r="C98" s="223"/>
      <c r="D98" s="223"/>
      <c r="E98" s="223"/>
      <c r="F98" s="223"/>
      <c r="G98" s="223"/>
      <c r="H98" s="224"/>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drawing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S31" activePane="bottomRight" state="frozen"/>
      <selection pane="topRight" activeCell="E1" sqref="E1"/>
      <selection pane="bottomLeft" activeCell="A4" sqref="A4"/>
      <selection pane="bottomRight" activeCell="D38" sqref="D38"/>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v>-157625.18</v>
      </c>
      <c r="F54" s="4">
        <v>-48557.32</v>
      </c>
      <c r="G54" s="4">
        <v>-94828.6</v>
      </c>
      <c r="H54" s="4">
        <v>-14608.67</v>
      </c>
      <c r="I54" s="4">
        <v>28923</v>
      </c>
      <c r="J54" s="4">
        <v>355331.14</v>
      </c>
      <c r="K54" s="4">
        <v>105411.09</v>
      </c>
      <c r="L54" s="4">
        <v>-67.2</v>
      </c>
      <c r="M54" s="4">
        <v>288258.07</v>
      </c>
      <c r="N54" s="4">
        <v>-13123.38</v>
      </c>
      <c r="O54" s="4">
        <v>713421.97</v>
      </c>
      <c r="P54" s="4">
        <v>-5670.3</v>
      </c>
      <c r="Q54" s="4">
        <v>-26078.06</v>
      </c>
      <c r="R54" s="4">
        <v>33566.67</v>
      </c>
      <c r="S54" s="4">
        <v>-135865.17000000001</v>
      </c>
      <c r="T54" s="4">
        <v>310014.2</v>
      </c>
      <c r="U54" s="4">
        <v>-15080.91</v>
      </c>
      <c r="V54" s="4">
        <v>-314421.67</v>
      </c>
      <c r="W54" s="4">
        <v>71457.649999999994</v>
      </c>
      <c r="X54" s="4">
        <v>138690</v>
      </c>
      <c r="Y54" s="4">
        <v>1633805.81</v>
      </c>
      <c r="Z54" s="4">
        <v>925288.21</v>
      </c>
      <c r="AA54" s="4">
        <v>13373.11</v>
      </c>
      <c r="AB54" s="4">
        <v>-34056.49</v>
      </c>
      <c r="AC54" s="4">
        <v>-190765.53</v>
      </c>
      <c r="AD54" s="4">
        <v>0</v>
      </c>
      <c r="AE54" s="4">
        <v>-148769.32</v>
      </c>
      <c r="AF54" s="4">
        <v>-159274.14000000001</v>
      </c>
      <c r="AG54" s="4">
        <v>764904.49</v>
      </c>
      <c r="AH54" s="4">
        <v>28139.98</v>
      </c>
      <c r="AI54" s="4">
        <v>37068.9</v>
      </c>
      <c r="AJ54" s="4">
        <v>-6438.58</v>
      </c>
      <c r="AK54" s="4">
        <v>423500</v>
      </c>
      <c r="AL54" s="4">
        <v>1986</v>
      </c>
      <c r="AM54" s="4">
        <v>103605.34</v>
      </c>
      <c r="AN54" s="4">
        <v>6229.74</v>
      </c>
      <c r="AO54" s="4">
        <v>183300.05</v>
      </c>
      <c r="AP54" s="4">
        <v>200305.66</v>
      </c>
      <c r="AQ54" s="4">
        <v>32981</v>
      </c>
      <c r="AR54" s="4">
        <v>9638.94</v>
      </c>
      <c r="AS54" s="4">
        <v>32568.26</v>
      </c>
      <c r="AT54" s="4">
        <v>-48087.99</v>
      </c>
      <c r="AU54" s="4">
        <v>47834.87</v>
      </c>
      <c r="AV54" s="4">
        <v>115176.8</v>
      </c>
      <c r="AW54" s="4">
        <v>58369.4</v>
      </c>
      <c r="AX54" s="4">
        <v>-50574.92</v>
      </c>
      <c r="AY54" s="4">
        <v>-95514.240000000005</v>
      </c>
      <c r="AZ54" s="4">
        <v>42035.89</v>
      </c>
      <c r="BA54" s="4">
        <v>-22521.59</v>
      </c>
      <c r="BB54" s="4">
        <v>13297.33</v>
      </c>
      <c r="BC54" s="4">
        <v>46556.28</v>
      </c>
      <c r="BD54" s="4">
        <v>651336.63</v>
      </c>
      <c r="BE54" s="4">
        <v>66157.88</v>
      </c>
      <c r="BF54" s="4">
        <f t="shared" si="8"/>
        <v>5900605.0999999996</v>
      </c>
      <c r="BG54" s="4">
        <f t="shared" si="9"/>
        <v>1080457.3299999998</v>
      </c>
      <c r="BH54" s="4">
        <f t="shared" si="10"/>
        <v>3001966.4399999995</v>
      </c>
      <c r="BI54" s="4">
        <f t="shared" si="11"/>
        <v>1818181.3299999996</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X15" activePane="bottomRight" state="frozen"/>
      <selection pane="topRight" activeCell="E1" sqref="E1"/>
      <selection pane="bottomLeft" activeCell="A12" sqref="A12"/>
      <selection pane="bottomRight" activeCell="AX30" sqref="AX3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t="str">
        <f>'4.1 Comptes 2021 natures'!BG2</f>
        <v>ct</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indicateurs1'!BF33-'Base de données indicateurs1'!BF33+'Base de données indicateurs1'!BF54-'Base de données indicateurs1'!BF55</f>
        <v>2349011.3999999994</v>
      </c>
      <c r="E30" s="145">
        <f>'Base de données indicateurs1'!E33-'Base de données indicateurs1'!E33+'Base de données indicateurs1'!E54-'Base de données indicateurs1'!E55</f>
        <v>-157625.18</v>
      </c>
      <c r="F30" s="145">
        <f>'Base de données indicateurs1'!F33-'Base de données indicateurs1'!F33+'Base de données indicateurs1'!F54-'Base de données indicateurs1'!F55</f>
        <v>-48557.32</v>
      </c>
      <c r="G30" s="145">
        <f>'Base de données indicateurs1'!G33-'Base de données indicateurs1'!G33+'Base de données indicateurs1'!G54-'Base de données indicateurs1'!G55</f>
        <v>-94828.6</v>
      </c>
      <c r="H30" s="145">
        <f>'Base de données indicateurs1'!H33-'Base de données indicateurs1'!H33+'Base de données indicateurs1'!H54-'Base de données indicateurs1'!H55</f>
        <v>-14608.67</v>
      </c>
      <c r="I30" s="145">
        <f>'Base de données indicateurs1'!I33-'Base de données indicateurs1'!I33+'Base de données indicateurs1'!I54-'Base de données indicateurs1'!I55</f>
        <v>28923</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105411.09</v>
      </c>
      <c r="L30" s="145">
        <f>'Base de données indicateurs1'!L33-'Base de données indicateurs1'!L33+'Base de données indicateurs1'!L54-'Base de données indicateurs1'!L55</f>
        <v>-3551660.9000000004</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-13123.38</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-5670.3</v>
      </c>
      <c r="Q30" s="145">
        <f>'Base de données indicateurs1'!Q33-'Base de données indicateurs1'!Q33+'Base de données indicateurs1'!Q54-'Base de données indicateurs1'!Q55</f>
        <v>-26078.06</v>
      </c>
      <c r="R30" s="145">
        <f>'Base de données indicateurs1'!R33-'Base de données indicateurs1'!R33+'Base de données indicateurs1'!R54-'Base de données indicateurs1'!R55</f>
        <v>33566.67</v>
      </c>
      <c r="S30" s="145">
        <f>'Base de données indicateurs1'!S33-'Base de données indicateurs1'!S33+'Base de données indicateurs1'!S54-'Base de données indicateurs1'!S55</f>
        <v>-135865.17000000001</v>
      </c>
      <c r="T30" s="145">
        <f>'Base de données indicateurs1'!T33-'Base de données indicateurs1'!T33+'Base de données indicateurs1'!T54-'Base de données indicateurs1'!T55</f>
        <v>310014.2</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v>
      </c>
      <c r="W30" s="145">
        <f>'Base de données indicateurs1'!W33-'Base de données indicateurs1'!W33+'Base de données indicateurs1'!W54-'Base de données indicateurs1'!W55</f>
        <v>71457.649999999994</v>
      </c>
      <c r="X30" s="145">
        <f>'Base de données indicateurs1'!X33-'Base de données indicateurs1'!X33+'Base de données indicateurs1'!X54-'Base de données indicateurs1'!X55</f>
        <v>138690</v>
      </c>
      <c r="Y30" s="145">
        <f>'Base de données indicateurs1'!Y33-'Base de données indicateurs1'!Y33+'Base de données indicateurs1'!Y54-'Base de données indicateurs1'!Y55</f>
        <v>1633805.81</v>
      </c>
      <c r="Z30" s="145">
        <f>'Base de données indicateurs1'!Z33-'Base de données indicateurs1'!Z33+'Base de données indicateurs1'!Z54-'Base de données indicateurs1'!Z55</f>
        <v>925288.21</v>
      </c>
      <c r="AA30" s="145">
        <f>'Base de données indicateurs1'!AA33-'Base de données indicateurs1'!AA33+'Base de données indicateurs1'!AA54-'Base de données indicateurs1'!AA55</f>
        <v>13373.11</v>
      </c>
      <c r="AB30" s="145">
        <f>'Base de données indicateurs1'!AB33-'Base de données indicateurs1'!AB33+'Base de données indicateurs1'!AB54-'Base de données indicateurs1'!AB55</f>
        <v>-34056.49</v>
      </c>
      <c r="AC30" s="145">
        <f>'Base de données indicateurs1'!AC33-'Base de données indicateurs1'!AC33+'Base de données indicateurs1'!AC54-'Base de données indicateurs1'!AC55</f>
        <v>-190765.53</v>
      </c>
      <c r="AD30" s="145">
        <f>'Base de données indicateurs1'!AD33-'Base de données indicateurs1'!AD33+'Base de données indicateurs1'!AD54-'Base de données indicateurs1'!AD55</f>
        <v>0</v>
      </c>
      <c r="AE30" s="145">
        <f>'Base de données indicateurs1'!AE33-'Base de données indicateurs1'!AE33+'Base de données indicateurs1'!AE54-'Base de données indicateurs1'!AE55</f>
        <v>-148769.32</v>
      </c>
      <c r="AF30" s="145">
        <f>'Base de données indicateurs1'!AF33-'Base de données indicateurs1'!AF33+'Base de données indicateurs1'!AF54-'Base de données indicateurs1'!AF55</f>
        <v>-159274.14000000001</v>
      </c>
      <c r="AG30" s="145">
        <f>'Base de données indicateurs1'!AG33-'Base de données indicateurs1'!AG33+'Base de données indicateurs1'!AG54-'Base de données indicateurs1'!AG55</f>
        <v>764904.49</v>
      </c>
      <c r="AH30" s="145">
        <f>'Base de données indicateurs1'!AH33-'Base de données indicateurs1'!AH33+'Base de données indicateurs1'!AH54-'Base de données indicateurs1'!AH55</f>
        <v>28139.98</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-6438.58</v>
      </c>
      <c r="AK30" s="145">
        <f>'Base de données indicateurs1'!AK33-'Base de données indicateurs1'!AK33+'Base de données indicateurs1'!AK54-'Base de données indicateurs1'!AK55</f>
        <v>423500</v>
      </c>
      <c r="AL30" s="145">
        <f>'Base de données indicateurs1'!AL33-'Base de données indicateurs1'!AL33+'Base de données indicateurs1'!AL54-'Base de données indicateurs1'!AL55</f>
        <v>1986</v>
      </c>
      <c r="AM30" s="145">
        <f>'Base de données indicateurs1'!AM33-'Base de données indicateurs1'!AM33+'Base de données indicateurs1'!AM54-'Base de données indicateurs1'!AM55</f>
        <v>103605.34</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183300.05</v>
      </c>
      <c r="AP30" s="145">
        <f>'Base de données indicateurs1'!AP33-'Base de données indicateurs1'!AP33+'Base de données indicateurs1'!AP54-'Base de données indicateurs1'!AP55</f>
        <v>200305.66</v>
      </c>
      <c r="AQ30" s="145">
        <f>'Base de données indicateurs1'!AQ33-'Base de données indicateurs1'!AQ33+'Base de données indicateurs1'!AQ54-'Base de données indicateurs1'!AQ55</f>
        <v>32981</v>
      </c>
      <c r="AR30" s="145">
        <f>'Base de données indicateurs1'!AR33-'Base de données indicateurs1'!AR33+'Base de données indicateurs1'!AR54-'Base de données indicateurs1'!AR55</f>
        <v>9638.94</v>
      </c>
      <c r="AS30" s="145">
        <f>'Base de données indicateurs1'!AS33-'Base de données indicateurs1'!AS33+'Base de données indicateurs1'!AS54-'Base de données indicateurs1'!AS55</f>
        <v>32568.26</v>
      </c>
      <c r="AT30" s="145">
        <f>'Base de données indicateurs1'!AT33-'Base de données indicateurs1'!AT33+'Base de données indicateurs1'!AT54-'Base de données indicateurs1'!AT55</f>
        <v>-48087.99</v>
      </c>
      <c r="AU30" s="145">
        <f>'Base de données indicateurs1'!AU33-'Base de données indicateurs1'!AU33+'Base de données indicateurs1'!AU54-'Base de données indicateurs1'!AU55</f>
        <v>47834.87</v>
      </c>
      <c r="AV30" s="145">
        <f>'Base de données indicateurs1'!AV33-'Base de données indicateurs1'!AV33+'Base de données indicateurs1'!AV54-'Base de données indicateurs1'!AV55</f>
        <v>115176.8</v>
      </c>
      <c r="AW30" s="145">
        <f>'Base de données indicateurs1'!AW33-'Base de données indicateurs1'!AW33+'Base de données indicateurs1'!AW54-'Base de données indicateurs1'!AW55</f>
        <v>58369.4</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-95514.240000000005</v>
      </c>
      <c r="AZ30" s="145">
        <f>'Base de données indicateurs1'!AZ33-'Base de données indicateurs1'!AZ33+'Base de données indicateurs1'!AZ54-'Base de données indicateurs1'!AZ55</f>
        <v>42035.89</v>
      </c>
      <c r="BA30" s="145">
        <f>'Base de données indicateurs1'!BA33-'Base de données indicateurs1'!BA33+'Base de données indicateurs1'!BA54-'Base de données indicateurs1'!BA55</f>
        <v>-22521.59</v>
      </c>
      <c r="BB30" s="145">
        <f>'Base de données indicateurs1'!BB33-'Base de données indicateurs1'!BB33+'Base de données indicateurs1'!BB54-'Base de données indicateurs1'!BB55</f>
        <v>13297.33</v>
      </c>
      <c r="BC30" s="145">
        <f>'Base de données indicateurs1'!BC33-'Base de données indicateurs1'!BC33+'Base de données indicateurs1'!BC54-'Base de données indicateurs1'!BC55</f>
        <v>46556.28</v>
      </c>
      <c r="BD30" s="145">
        <f>'Base de données indicateurs1'!BD33-'Base de données indicateurs1'!BD33+'Base de données indicateurs1'!BD54-'Base de données indicateurs1'!BD55</f>
        <v>651336.63</v>
      </c>
      <c r="BE30" s="145">
        <f>'Base de données indicateurs1'!BE33-'Base de données indicateurs1'!BE33+'Base de données indicateurs1'!BE54-'Base de données indicateurs1'!BE55</f>
        <v>66157.88</v>
      </c>
      <c r="BF30" s="4">
        <f t="shared" si="0"/>
        <v>-2471136.37</v>
      </c>
      <c r="BG30" s="4">
        <f t="shared" si="1"/>
        <v>3001966.4399999995</v>
      </c>
      <c r="BH30" s="4">
        <f t="shared" si="2"/>
        <v>1818181.3299999996</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26807544.799999997</v>
      </c>
      <c r="E41" s="144">
        <f>SUM(E30:E32,E34:E37)-SUM(E33,E38:E39)</f>
        <v>94706.91</v>
      </c>
      <c r="F41" s="129">
        <f t="shared" ref="F41:BE41" si="6">SUM(F30:F32,F34:F37)-SUM(F33,F38:F39)</f>
        <v>48899.03</v>
      </c>
      <c r="G41" s="129">
        <f t="shared" si="6"/>
        <v>-36646.30000000001</v>
      </c>
      <c r="H41" s="129">
        <f t="shared" si="6"/>
        <v>83101.33</v>
      </c>
      <c r="I41" s="129">
        <f t="shared" si="6"/>
        <v>1519690</v>
      </c>
      <c r="J41" s="129">
        <f t="shared" si="6"/>
        <v>1383163.64</v>
      </c>
      <c r="K41" s="129">
        <f t="shared" si="6"/>
        <v>612446.94000000006</v>
      </c>
      <c r="L41" s="129">
        <f t="shared" si="6"/>
        <v>730866.04999999958</v>
      </c>
      <c r="M41" s="129">
        <f t="shared" si="6"/>
        <v>577330.07000000007</v>
      </c>
      <c r="N41" s="129">
        <f t="shared" si="6"/>
        <v>47174.29</v>
      </c>
      <c r="O41" s="129">
        <f t="shared" si="6"/>
        <v>2657075.1500000004</v>
      </c>
      <c r="P41" s="129">
        <f t="shared" si="6"/>
        <v>111432.7</v>
      </c>
      <c r="Q41" s="129">
        <f t="shared" si="6"/>
        <v>-13517.060000000001</v>
      </c>
      <c r="R41" s="129">
        <f t="shared" si="6"/>
        <v>128421.27</v>
      </c>
      <c r="S41" s="129">
        <f t="shared" si="6"/>
        <v>23997.229999999989</v>
      </c>
      <c r="T41" s="129">
        <f t="shared" si="6"/>
        <v>428659.8</v>
      </c>
      <c r="U41" s="129">
        <f t="shared" si="6"/>
        <v>39591.539999999994</v>
      </c>
      <c r="V41" s="129">
        <f t="shared" si="6"/>
        <v>-176839.61999999997</v>
      </c>
      <c r="W41" s="129">
        <f t="shared" si="6"/>
        <v>1790710.52</v>
      </c>
      <c r="X41" s="129">
        <f t="shared" si="6"/>
        <v>242105.08</v>
      </c>
      <c r="Y41" s="129">
        <f t="shared" si="6"/>
        <v>1907089.9100000001</v>
      </c>
      <c r="Z41" s="129">
        <f t="shared" si="6"/>
        <v>1391229.3599999999</v>
      </c>
      <c r="AA41" s="129">
        <f t="shared" si="6"/>
        <v>62173.11</v>
      </c>
      <c r="AB41" s="129">
        <f t="shared" si="6"/>
        <v>-25602.739999999998</v>
      </c>
      <c r="AC41" s="129">
        <f t="shared" si="6"/>
        <v>-237001.88</v>
      </c>
      <c r="AD41" s="129">
        <f t="shared" si="6"/>
        <v>193252.77</v>
      </c>
      <c r="AE41" s="129">
        <f t="shared" si="6"/>
        <v>1259.4700000000071</v>
      </c>
      <c r="AF41" s="129">
        <f t="shared" si="6"/>
        <v>-68961.530000000028</v>
      </c>
      <c r="AG41" s="129">
        <f t="shared" si="6"/>
        <v>1583096.49</v>
      </c>
      <c r="AH41" s="129">
        <f t="shared" si="6"/>
        <v>1454373.33</v>
      </c>
      <c r="AI41" s="129">
        <f t="shared" si="6"/>
        <v>105011.49999999999</v>
      </c>
      <c r="AJ41" s="129">
        <f t="shared" si="6"/>
        <v>48031.8</v>
      </c>
      <c r="AK41" s="129">
        <f t="shared" si="6"/>
        <v>1587700.44</v>
      </c>
      <c r="AL41" s="129">
        <f t="shared" si="6"/>
        <v>409090</v>
      </c>
      <c r="AM41" s="129">
        <f t="shared" si="6"/>
        <v>357901.44999999995</v>
      </c>
      <c r="AN41" s="129">
        <f t="shared" si="6"/>
        <v>36118.969999999994</v>
      </c>
      <c r="AO41" s="129">
        <f t="shared" si="6"/>
        <v>1582605.26</v>
      </c>
      <c r="AP41" s="129">
        <f t="shared" si="6"/>
        <v>294500.44000000006</v>
      </c>
      <c r="AQ41" s="129">
        <f t="shared" si="6"/>
        <v>267147</v>
      </c>
      <c r="AR41" s="129">
        <f t="shared" si="6"/>
        <v>559842.39</v>
      </c>
      <c r="AS41" s="129">
        <f t="shared" si="6"/>
        <v>501228.54000000004</v>
      </c>
      <c r="AT41" s="129">
        <f t="shared" si="6"/>
        <v>262573.99</v>
      </c>
      <c r="AU41" s="129">
        <f t="shared" si="6"/>
        <v>-652677.78</v>
      </c>
      <c r="AV41" s="129">
        <f t="shared" si="6"/>
        <v>842520.29000000015</v>
      </c>
      <c r="AW41" s="129">
        <f t="shared" si="6"/>
        <v>451120.22000000003</v>
      </c>
      <c r="AX41" s="129">
        <f t="shared" si="6"/>
        <v>-17550.759999999998</v>
      </c>
      <c r="AY41" s="129">
        <f t="shared" si="6"/>
        <v>88780.56</v>
      </c>
      <c r="AZ41" s="129">
        <f t="shared" si="6"/>
        <v>844453.94000000006</v>
      </c>
      <c r="BA41" s="129">
        <f t="shared" si="6"/>
        <v>14489.59</v>
      </c>
      <c r="BB41" s="129">
        <f t="shared" si="6"/>
        <v>487593.17</v>
      </c>
      <c r="BC41" s="129">
        <f t="shared" si="6"/>
        <v>65621.279999999999</v>
      </c>
      <c r="BD41" s="129">
        <f t="shared" si="6"/>
        <v>1880440.14</v>
      </c>
      <c r="BE41" s="129">
        <f t="shared" si="6"/>
        <v>237725.51</v>
      </c>
      <c r="BF41" s="4">
        <f t="shared" si="0"/>
        <v>10050263.49</v>
      </c>
      <c r="BG41" s="4">
        <f t="shared" si="1"/>
        <v>6656056.6699999999</v>
      </c>
      <c r="BH41" s="4">
        <f t="shared" si="2"/>
        <v>10101224.640000001</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68.628128369443161</v>
      </c>
      <c r="E48" s="143">
        <f>IF(E46&lt;&gt;0,E41/E46,"")*100</f>
        <v>6.3245173878849563</v>
      </c>
      <c r="F48" s="126">
        <f t="shared" ref="F48:BH48" si="8">IF(F46&lt;&gt;0,F41/F46,"")*100</f>
        <v>33.122256606531082</v>
      </c>
      <c r="G48" s="126">
        <f t="shared" si="8"/>
        <v>-61.478611754991462</v>
      </c>
      <c r="H48" s="126">
        <f t="shared" si="8"/>
        <v>67.958314660769943</v>
      </c>
      <c r="I48" s="126">
        <f t="shared" si="8"/>
        <v>354.13259872492779</v>
      </c>
      <c r="J48" s="126">
        <f t="shared" si="8"/>
        <v>255.005257778063</v>
      </c>
      <c r="K48" s="126">
        <f t="shared" si="8"/>
        <v>99.490863177749674</v>
      </c>
      <c r="L48" s="126">
        <f t="shared" si="8"/>
        <v>6.0195344027433659</v>
      </c>
      <c r="M48" s="126">
        <f t="shared" si="8"/>
        <v>72.505194249985777</v>
      </c>
      <c r="N48" s="126">
        <f t="shared" si="8"/>
        <v>114.31272603909832</v>
      </c>
      <c r="O48" s="126">
        <f>IF(O46&lt;&gt;0,O41/O46,"")*100</f>
        <v>92.118045468451669</v>
      </c>
      <c r="P48" s="126">
        <f t="shared" si="8"/>
        <v>91.130702369823368</v>
      </c>
      <c r="Q48" s="126">
        <f t="shared" si="8"/>
        <v>-632.52503509592896</v>
      </c>
      <c r="R48" s="126">
        <f t="shared" si="8"/>
        <v>360.76329251540159</v>
      </c>
      <c r="S48" s="126">
        <f t="shared" si="8"/>
        <v>-33.62513039999606</v>
      </c>
      <c r="T48" s="126">
        <f t="shared" si="8"/>
        <v>173.60155932876353</v>
      </c>
      <c r="U48" s="126">
        <f t="shared" si="8"/>
        <v>57.321140818622332</v>
      </c>
      <c r="V48" s="126">
        <f t="shared" si="8"/>
        <v>186.11054952509824</v>
      </c>
      <c r="W48" s="126">
        <f t="shared" si="8"/>
        <v>82.093375281409536</v>
      </c>
      <c r="X48" s="126">
        <f t="shared" si="8"/>
        <v>400.56166799577773</v>
      </c>
      <c r="Y48" s="126">
        <f t="shared" si="8"/>
        <v>515.86463506191228</v>
      </c>
      <c r="Z48" s="126">
        <f>IF(Z46&lt;&gt;0,Z41/Z46,"")*100</f>
        <v>309.42976425094497</v>
      </c>
      <c r="AA48" s="126">
        <f t="shared" si="8"/>
        <v>34.366939519257265</v>
      </c>
      <c r="AB48" s="126">
        <f t="shared" si="8"/>
        <v>-5.941894261150563</v>
      </c>
      <c r="AC48" s="126">
        <f t="shared" si="8"/>
        <v>-38.845803625202599</v>
      </c>
      <c r="AD48" s="126">
        <f t="shared" si="8"/>
        <v>-127.17553921326687</v>
      </c>
      <c r="AE48" s="126">
        <f t="shared" si="8"/>
        <v>2.8141531029598084</v>
      </c>
      <c r="AF48" s="126">
        <f t="shared" si="8"/>
        <v>-18.309560107709661</v>
      </c>
      <c r="AG48" s="126">
        <f t="shared" si="8"/>
        <v>156.59078328998251</v>
      </c>
      <c r="AH48" s="126">
        <f t="shared" si="8"/>
        <v>329.34156294730781</v>
      </c>
      <c r="AI48" s="126">
        <f t="shared" si="8"/>
        <v>93.40364938793509</v>
      </c>
      <c r="AJ48" s="126">
        <f t="shared" si="8"/>
        <v>204.21119314304673</v>
      </c>
      <c r="AK48" s="126">
        <f t="shared" si="8"/>
        <v>102.56423368398551</v>
      </c>
      <c r="AL48" s="126">
        <f t="shared" si="8"/>
        <v>127.34279426367546</v>
      </c>
      <c r="AM48" s="126">
        <f t="shared" si="8"/>
        <v>162.79002228108334</v>
      </c>
      <c r="AN48" s="126">
        <f t="shared" si="8"/>
        <v>-4.9527141489818609</v>
      </c>
      <c r="AO48" s="126">
        <f t="shared" si="8"/>
        <v>130.50799337774328</v>
      </c>
      <c r="AP48" s="126">
        <f t="shared" si="8"/>
        <v>94.936978220135813</v>
      </c>
      <c r="AQ48" s="126">
        <f t="shared" si="8"/>
        <v>51.50983450725272</v>
      </c>
      <c r="AR48" s="126">
        <f t="shared" si="8"/>
        <v>29.950485933646132</v>
      </c>
      <c r="AS48" s="126">
        <f t="shared" si="8"/>
        <v>443.03011098545164</v>
      </c>
      <c r="AT48" s="126">
        <f t="shared" si="8"/>
        <v>22.387795106827259</v>
      </c>
      <c r="AU48" s="126">
        <f t="shared" si="8"/>
        <v>547.04135847222176</v>
      </c>
      <c r="AV48" s="126">
        <f t="shared" si="8"/>
        <v>144.17795049433454</v>
      </c>
      <c r="AW48" s="126">
        <f t="shared" si="8"/>
        <v>131.75057296956308</v>
      </c>
      <c r="AX48" s="126" t="e">
        <f t="shared" si="8"/>
        <v>#VALUE!</v>
      </c>
      <c r="AY48" s="126">
        <f t="shared" si="8"/>
        <v>816.8762363939162</v>
      </c>
      <c r="AZ48" s="126">
        <f t="shared" si="8"/>
        <v>6916.5378566982281</v>
      </c>
      <c r="BA48" s="126">
        <f t="shared" si="8"/>
        <v>2.5759454289452726</v>
      </c>
      <c r="BB48" s="126">
        <f t="shared" si="8"/>
        <v>46.519482090091977</v>
      </c>
      <c r="BC48" s="126">
        <f t="shared" si="8"/>
        <v>90.266585232993847</v>
      </c>
      <c r="BD48" s="126">
        <f t="shared" si="8"/>
        <v>46.733654216991503</v>
      </c>
      <c r="BE48" s="126">
        <f t="shared" si="8"/>
        <v>226.66418446596853</v>
      </c>
      <c r="BF48" s="126">
        <f t="shared" si="8"/>
        <v>46.168737444634793</v>
      </c>
      <c r="BG48" s="126">
        <f t="shared" si="8"/>
        <v>168.0988270148062</v>
      </c>
      <c r="BH48" s="126">
        <f t="shared" si="8"/>
        <v>76.530080315544396</v>
      </c>
    </row>
    <row r="49" spans="1:2" x14ac:dyDescent="0.25">
      <c r="A49" s="123" t="s">
        <v>517</v>
      </c>
      <c r="B49" s="110"/>
    </row>
    <row r="50" spans="1:2" x14ac:dyDescent="0.25">
      <c r="B50" s="110"/>
    </row>
  </sheetData>
  <mergeCells count="1">
    <mergeCell ref="A8:D8"/>
  </mergeCells>
  <pageMargins left="0.7" right="0.7" top="0.75" bottom="0.75" header="0.3" footer="0.3"/>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zoomScaleNormal="100" workbookViewId="0">
      <selection activeCell="BE40" sqref="BE40"/>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t="str">
        <f>'4.1 Comptes 2021 natures'!BG2</f>
        <v>ct</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6"/>
  <sheetViews>
    <sheetView workbookViewId="0">
      <pane xSplit="4" ySplit="11" topLeftCell="E12" activePane="bottomRight" state="frozen"/>
      <selection pane="topRight" activeCell="E1" sqref="E1"/>
      <selection pane="bottomLeft" activeCell="A12" sqref="A12"/>
      <selection pane="bottomRight" activeCell="D26" sqref="D26"/>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x14ac:dyDescent="0.25">
      <c r="A30" s="7" t="s">
        <v>536</v>
      </c>
      <c r="B30" s="110"/>
      <c r="C30" s="65" t="s">
        <v>496</v>
      </c>
      <c r="D30" s="128" t="s">
        <v>497</v>
      </c>
      <c r="BF30" s="4"/>
      <c r="BG30" s="4"/>
      <c r="BH30" s="4"/>
    </row>
    <row r="31" spans="1:60" x14ac:dyDescent="0.25">
      <c r="B31" s="110"/>
      <c r="D31" s="4"/>
      <c r="BF31" s="4"/>
      <c r="BG31" s="4"/>
      <c r="BH31" s="4"/>
    </row>
    <row r="32" spans="1:60"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thickBot="1" x14ac:dyDescent="0.3">
      <c r="A38" s="117"/>
      <c r="B38" s="118"/>
      <c r="C38" s="117"/>
      <c r="D38" s="119"/>
      <c r="BF38" s="4"/>
      <c r="BG38" s="4"/>
      <c r="BH38" s="4"/>
    </row>
    <row r="39" spans="1:60" ht="15.75"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thickBot="1" x14ac:dyDescent="0.3">
      <c r="A40" s="7"/>
      <c r="B40" s="64"/>
      <c r="C40" s="7"/>
      <c r="D40" s="129"/>
      <c r="BF40" s="4"/>
      <c r="BG40" s="4"/>
      <c r="BH40" s="4"/>
    </row>
    <row r="41" spans="1:60" ht="15.75"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thickBot="1" x14ac:dyDescent="0.3">
      <c r="B42" s="121"/>
      <c r="D42" s="4"/>
      <c r="BF42" s="4"/>
      <c r="BG42" s="4"/>
      <c r="BH42" s="4"/>
    </row>
    <row r="43" spans="1:60" ht="15.75"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x14ac:dyDescent="0.25">
      <c r="A44" s="123" t="s">
        <v>541</v>
      </c>
      <c r="B44" s="121"/>
      <c r="D44" s="4"/>
    </row>
    <row r="45" spans="1:60" x14ac:dyDescent="0.25">
      <c r="D45" s="4"/>
    </row>
    <row r="46" spans="1:60" x14ac:dyDescent="0.25">
      <c r="D46" s="4"/>
    </row>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7.4116388127881354</v>
      </c>
      <c r="E28" s="144">
        <f>IF(E26&lt;&gt;0,E24/E26,"")*100</f>
        <v>3.8116824937548004</v>
      </c>
      <c r="F28" s="129">
        <f t="shared" ref="F28:BH28" si="6">IF(F26&lt;&gt;0,F24/F26,"")*100</f>
        <v>4.7387482103117939</v>
      </c>
      <c r="G28" s="129">
        <f t="shared" si="6"/>
        <v>-2.3877662923057339</v>
      </c>
      <c r="H28" s="129">
        <f t="shared" si="6"/>
        <v>4.2849444960067586</v>
      </c>
      <c r="I28" s="129">
        <f t="shared" si="6"/>
        <v>9.768621569453769</v>
      </c>
      <c r="J28" s="129">
        <f t="shared" si="6"/>
        <v>10.281045420739494</v>
      </c>
      <c r="K28" s="129">
        <f t="shared" si="6"/>
        <v>5.9217098990906782</v>
      </c>
      <c r="L28" s="129">
        <f t="shared" si="6"/>
        <v>0.74670384242260235</v>
      </c>
      <c r="M28" s="129">
        <f t="shared" si="6"/>
        <v>7.5209109907606857</v>
      </c>
      <c r="N28" s="129">
        <f t="shared" si="6"/>
        <v>9.1101568857320778</v>
      </c>
      <c r="O28" s="129">
        <f t="shared" si="6"/>
        <v>9.7415339044175457</v>
      </c>
      <c r="P28" s="129">
        <f t="shared" si="6"/>
        <v>6.0037470706513512</v>
      </c>
      <c r="Q28" s="129">
        <f t="shared" si="6"/>
        <v>-3.21201139124316</v>
      </c>
      <c r="R28" s="129">
        <f t="shared" si="6"/>
        <v>13.334393747379576</v>
      </c>
      <c r="S28" s="129">
        <f t="shared" si="6"/>
        <v>2.8665771004792586</v>
      </c>
      <c r="T28" s="129">
        <f t="shared" si="6"/>
        <v>14.200202301133489</v>
      </c>
      <c r="U28" s="129">
        <f t="shared" si="6"/>
        <v>4.1846741672967651</v>
      </c>
      <c r="V28" s="129">
        <f t="shared" si="6"/>
        <v>-8.1936659869717907</v>
      </c>
      <c r="W28" s="129">
        <f t="shared" si="6"/>
        <v>14.286016885500469</v>
      </c>
      <c r="X28" s="129">
        <f t="shared" si="6"/>
        <v>29.439457257236946</v>
      </c>
      <c r="Y28" s="129">
        <f t="shared" si="6"/>
        <v>25.364288153637983</v>
      </c>
      <c r="Z28" s="129">
        <f t="shared" si="6"/>
        <v>12.622905279336694</v>
      </c>
      <c r="AA28" s="129">
        <f t="shared" si="6"/>
        <v>12.905247467381061</v>
      </c>
      <c r="AB28" s="129">
        <f t="shared" si="6"/>
        <v>-3.7541168246743655</v>
      </c>
      <c r="AC28" s="129">
        <f t="shared" si="6"/>
        <v>-21.580616265758756</v>
      </c>
      <c r="AD28" s="129">
        <f t="shared" si="6"/>
        <v>5.7647557502629283</v>
      </c>
      <c r="AE28" s="129">
        <f t="shared" si="6"/>
        <v>5.1151253908940639E-2</v>
      </c>
      <c r="AF28" s="129">
        <f t="shared" si="6"/>
        <v>-2.5528983148964572</v>
      </c>
      <c r="AG28" s="129">
        <f t="shared" si="6"/>
        <v>16.266854660724878</v>
      </c>
      <c r="AH28" s="129">
        <f t="shared" si="6"/>
        <v>11.472886701072632</v>
      </c>
      <c r="AI28" s="129">
        <f t="shared" si="6"/>
        <v>9.6292632550609785</v>
      </c>
      <c r="AJ28" s="129">
        <f t="shared" si="6"/>
        <v>6.7063654287098124</v>
      </c>
      <c r="AK28" s="129">
        <f t="shared" si="6"/>
        <v>27.408232616335006</v>
      </c>
      <c r="AL28" s="129">
        <f t="shared" si="6"/>
        <v>7.3257193652631001</v>
      </c>
      <c r="AM28" s="129">
        <f t="shared" si="6"/>
        <v>6.6133161765500423</v>
      </c>
      <c r="AN28" s="129">
        <f t="shared" si="6"/>
        <v>10.7330106483892</v>
      </c>
      <c r="AO28" s="129">
        <f t="shared" si="6"/>
        <v>16.828898617111705</v>
      </c>
      <c r="AP28" s="129">
        <f t="shared" si="6"/>
        <v>7.5884951525113262</v>
      </c>
      <c r="AQ28" s="129">
        <f t="shared" si="6"/>
        <v>15.367778098642512</v>
      </c>
      <c r="AR28" s="129">
        <f t="shared" si="6"/>
        <v>17.479264638012214</v>
      </c>
      <c r="AS28" s="129">
        <f t="shared" si="6"/>
        <v>30.939130751037474</v>
      </c>
      <c r="AT28" s="129">
        <f t="shared" si="6"/>
        <v>10.777379708567366</v>
      </c>
      <c r="AU28" s="129">
        <f t="shared" si="6"/>
        <v>132.69461144558551</v>
      </c>
      <c r="AV28" s="129">
        <f t="shared" si="6"/>
        <v>9.9042838265167443</v>
      </c>
      <c r="AW28" s="129">
        <f t="shared" si="6"/>
        <v>13.580218609021802</v>
      </c>
      <c r="AX28" s="129">
        <f t="shared" si="6"/>
        <v>-2.7138907536952348</v>
      </c>
      <c r="AY28" s="129">
        <f t="shared" si="6"/>
        <v>9.7898082541743712</v>
      </c>
      <c r="AZ28" s="129">
        <f t="shared" si="6"/>
        <v>16.674639073004894</v>
      </c>
      <c r="BA28" s="129">
        <f t="shared" si="6"/>
        <v>0.83508331655675128</v>
      </c>
      <c r="BB28" s="129">
        <f t="shared" si="6"/>
        <v>14.4671149592699</v>
      </c>
      <c r="BC28" s="129">
        <f t="shared" si="6"/>
        <v>8.7003066659065205</v>
      </c>
      <c r="BD28" s="129">
        <f t="shared" si="6"/>
        <v>4.8008594684639228</v>
      </c>
      <c r="BE28" s="129">
        <f t="shared" si="6"/>
        <v>9.4295697870005064</v>
      </c>
      <c r="BF28" s="129">
        <f t="shared" si="6"/>
        <v>4.9648785255982215</v>
      </c>
      <c r="BG28" s="129">
        <f t="shared" si="6"/>
        <v>12.245326085019567</v>
      </c>
      <c r="BH28" s="129">
        <f t="shared" si="6"/>
        <v>9.6282680844755095</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5" t="s">
        <v>494</v>
      </c>
      <c r="B8" s="225"/>
      <c r="C8" s="225"/>
      <c r="D8" s="225"/>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t="str">
        <f>'4.1 Comptes 2021 natures'!BG2</f>
        <v>ct</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E11" activePane="bottomRight" state="frozen"/>
      <selection pane="topRight" activeCell="E1" sqref="E1"/>
      <selection pane="bottomLeft" activeCell="A11" sqref="A11"/>
      <selection pane="bottomRight" activeCell="E15" sqref="E15:E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5" t="s">
        <v>494</v>
      </c>
      <c r="B8" s="225"/>
      <c r="C8" s="225"/>
      <c r="D8" s="225"/>
    </row>
    <row r="9" spans="1:60" ht="15.75" thickBot="1" x14ac:dyDescent="0.3"/>
    <row r="10" spans="1:60" ht="15.75" thickBot="1" x14ac:dyDescent="0.3">
      <c r="A10" s="226" t="s">
        <v>566</v>
      </c>
      <c r="B10" s="227"/>
      <c r="C10" s="227"/>
      <c r="D10" s="228"/>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t="str">
        <f>'4.1 Comptes 2021 natures'!BG2</f>
        <v>ct</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26807544.799999997</v>
      </c>
      <c r="E24" s="4">
        <f>'Endett. net + degré d''auto.'!E41</f>
        <v>94706.91</v>
      </c>
      <c r="F24" s="4">
        <f>'Endett. net + degré d''auto.'!F41</f>
        <v>48899.03</v>
      </c>
      <c r="G24" s="4">
        <f>'Endett. net + degré d''auto.'!G41</f>
        <v>-36646.30000000001</v>
      </c>
      <c r="H24" s="4">
        <f>'Endett. net + degré d''auto.'!H41</f>
        <v>83101.33</v>
      </c>
      <c r="I24" s="4">
        <f>'Endett. net + degré d''auto.'!I41</f>
        <v>1519690</v>
      </c>
      <c r="J24" s="4">
        <f>'Endett. net + degré d''auto.'!J41</f>
        <v>1383163.64</v>
      </c>
      <c r="K24" s="4">
        <f>'Endett. net + degré d''auto.'!K41</f>
        <v>612446.94000000006</v>
      </c>
      <c r="L24" s="4">
        <f>'Endett. net + degré d''auto.'!L41</f>
        <v>730866.04999999958</v>
      </c>
      <c r="M24" s="4">
        <f>'Endett. net + degré d''auto.'!M41</f>
        <v>577330.07000000007</v>
      </c>
      <c r="N24" s="4">
        <f>'Endett. net + degré d''auto.'!N41</f>
        <v>47174.29</v>
      </c>
      <c r="O24" s="4">
        <f>'Endett. net + degré d''auto.'!O41</f>
        <v>2657075.1500000004</v>
      </c>
      <c r="P24" s="4">
        <f>'Endett. net + degré d''auto.'!P41</f>
        <v>111432.7</v>
      </c>
      <c r="Q24" s="4">
        <f>'Endett. net + degré d''auto.'!Q41</f>
        <v>-13517.060000000001</v>
      </c>
      <c r="R24" s="4">
        <f>'Endett. net + degré d''auto.'!R41</f>
        <v>128421.27</v>
      </c>
      <c r="S24" s="4">
        <f>'Endett. net + degré d''auto.'!S41</f>
        <v>23997.229999999989</v>
      </c>
      <c r="T24" s="4">
        <f>'Endett. net + degré d''auto.'!T41</f>
        <v>428659.8</v>
      </c>
      <c r="U24" s="4">
        <f>'Endett. net + degré d''auto.'!U41</f>
        <v>39591.539999999994</v>
      </c>
      <c r="V24" s="4">
        <f>'Endett. net + degré d''auto.'!V41</f>
        <v>-176839.61999999997</v>
      </c>
      <c r="W24" s="4">
        <f>'Endett. net + degré d''auto.'!W41</f>
        <v>1790710.52</v>
      </c>
      <c r="X24" s="4">
        <f>'Endett. net + degré d''auto.'!X41</f>
        <v>242105.08</v>
      </c>
      <c r="Y24" s="4">
        <f>'Endett. net + degré d''auto.'!Y41</f>
        <v>1907089.9100000001</v>
      </c>
      <c r="Z24" s="4">
        <f>'Endett. net + degré d''auto.'!Z41</f>
        <v>1391229.3599999999</v>
      </c>
      <c r="AA24" s="4">
        <f>'Endett. net + degré d''auto.'!AA41</f>
        <v>62173.11</v>
      </c>
      <c r="AB24" s="4">
        <f>'Endett. net + degré d''auto.'!AB41</f>
        <v>-25602.739999999998</v>
      </c>
      <c r="AC24" s="4">
        <f>'Endett. net + degré d''auto.'!AC41</f>
        <v>-237001.88</v>
      </c>
      <c r="AD24" s="4">
        <f>'Endett. net + degré d''auto.'!AD41</f>
        <v>193252.77</v>
      </c>
      <c r="AE24" s="4">
        <f>'Endett. net + degré d''auto.'!AE41</f>
        <v>1259.4700000000071</v>
      </c>
      <c r="AF24" s="4">
        <f>'Endett. net + degré d''auto.'!AF41</f>
        <v>-68961.530000000028</v>
      </c>
      <c r="AG24" s="4">
        <f>'Endett. net + degré d''auto.'!AG41</f>
        <v>1583096.49</v>
      </c>
      <c r="AH24" s="4">
        <f>'Endett. net + degré d''auto.'!AH41</f>
        <v>1454373.33</v>
      </c>
      <c r="AI24" s="4">
        <f>'Endett. net + degré d''auto.'!AI41</f>
        <v>105011.49999999999</v>
      </c>
      <c r="AJ24" s="4">
        <f>'Endett. net + degré d''auto.'!AJ41</f>
        <v>48031.8</v>
      </c>
      <c r="AK24" s="4">
        <f>'Endett. net + degré d''auto.'!AK41</f>
        <v>1587700.44</v>
      </c>
      <c r="AL24" s="4">
        <f>'Endett. net + degré d''auto.'!AL41</f>
        <v>409090</v>
      </c>
      <c r="AM24" s="4">
        <f>'Endett. net + degré d''auto.'!AM41</f>
        <v>357901.44999999995</v>
      </c>
      <c r="AN24" s="4">
        <f>'Endett. net + degré d''auto.'!AN41</f>
        <v>36118.969999999994</v>
      </c>
      <c r="AO24" s="4">
        <f>'Endett. net + degré d''auto.'!AO41</f>
        <v>1582605.26</v>
      </c>
      <c r="AP24" s="4">
        <f>'Endett. net + degré d''auto.'!AP41</f>
        <v>294500.44000000006</v>
      </c>
      <c r="AQ24" s="4">
        <f>'Endett. net + degré d''auto.'!AQ41</f>
        <v>267147</v>
      </c>
      <c r="AR24" s="4">
        <f>'Endett. net + degré d''auto.'!AR41</f>
        <v>559842.39</v>
      </c>
      <c r="AS24" s="4">
        <f>'Endett. net + degré d''auto.'!AS41</f>
        <v>501228.54000000004</v>
      </c>
      <c r="AT24" s="4">
        <f>'Endett. net + degré d''auto.'!AT41</f>
        <v>262573.99</v>
      </c>
      <c r="AU24" s="4">
        <f>'Endett. net + degré d''auto.'!AU41</f>
        <v>-652677.78</v>
      </c>
      <c r="AV24" s="4">
        <f>'Endett. net + degré d''auto.'!AV41</f>
        <v>842520.29000000015</v>
      </c>
      <c r="AW24" s="4">
        <f>'Endett. net + degré d''auto.'!AW41</f>
        <v>451120.22000000003</v>
      </c>
      <c r="AX24" s="4">
        <f>'Endett. net + degré d''auto.'!AX41</f>
        <v>-17550.759999999998</v>
      </c>
      <c r="AY24" s="4">
        <f>'Endett. net + degré d''auto.'!AY41</f>
        <v>88780.56</v>
      </c>
      <c r="AZ24" s="4">
        <f>'Endett. net + degré d''auto.'!AZ41</f>
        <v>844453.94000000006</v>
      </c>
      <c r="BA24" s="4">
        <f>'Endett. net + degré d''auto.'!BA41</f>
        <v>14489.59</v>
      </c>
      <c r="BB24" s="4">
        <f>'Endett. net + degré d''auto.'!BB41</f>
        <v>487593.17</v>
      </c>
      <c r="BC24" s="4">
        <f>'Endett. net + degré d''auto.'!BC41</f>
        <v>65621.279999999999</v>
      </c>
      <c r="BD24" s="4">
        <f>'Endett. net + degré d''auto.'!BD41</f>
        <v>1880440.14</v>
      </c>
      <c r="BE24" s="4">
        <f>'Endett. net + degré d''auto.'!BE41</f>
        <v>237725.51</v>
      </c>
      <c r="BF24" s="4">
        <f t="shared" si="0"/>
        <v>10050263.49</v>
      </c>
      <c r="BG24" s="4">
        <f t="shared" si="1"/>
        <v>6656056.6699999999</v>
      </c>
      <c r="BH24" s="4">
        <f t="shared" si="2"/>
        <v>10101224.640000001</v>
      </c>
    </row>
    <row r="25" spans="1:60" ht="15.75" thickBot="1" x14ac:dyDescent="0.3">
      <c r="D25" s="132"/>
      <c r="BF25" s="4"/>
      <c r="BG25" s="4"/>
      <c r="BH25" s="4"/>
    </row>
    <row r="26" spans="1:60" ht="15.75" thickBot="1" x14ac:dyDescent="0.3">
      <c r="A26" t="s">
        <v>568</v>
      </c>
      <c r="D26" s="131">
        <f>'Endett. net + degré d''auto.'!D48</f>
        <v>68.628128369443161</v>
      </c>
      <c r="E26" s="4">
        <f>'Endett. net + degré d''auto.'!E48</f>
        <v>6.3245173878849563</v>
      </c>
      <c r="F26" s="4">
        <f>'Endett. net + degré d''auto.'!F48</f>
        <v>33.122256606531082</v>
      </c>
      <c r="G26" s="4">
        <f>'Endett. net + degré d''auto.'!G48</f>
        <v>-61.478611754991462</v>
      </c>
      <c r="H26" s="4">
        <f>'Endett. net + degré d''auto.'!H48</f>
        <v>67.958314660769943</v>
      </c>
      <c r="I26" s="4">
        <f>'Endett. net + degré d''auto.'!I48</f>
        <v>354.13259872492779</v>
      </c>
      <c r="J26" s="4">
        <f>'Endett. net + degré d''auto.'!J48</f>
        <v>255.005257778063</v>
      </c>
      <c r="K26" s="4">
        <f>'Endett. net + degré d''auto.'!K48</f>
        <v>99.490863177749674</v>
      </c>
      <c r="L26" s="4">
        <f>'Endett. net + degré d''auto.'!L48</f>
        <v>6.0195344027433659</v>
      </c>
      <c r="M26" s="4">
        <f>'Endett. net + degré d''auto.'!M48</f>
        <v>72.505194249985777</v>
      </c>
      <c r="N26" s="4">
        <f>'Endett. net + degré d''auto.'!N48</f>
        <v>114.31272603909832</v>
      </c>
      <c r="O26" s="4">
        <f>'Endett. net + degré d''auto.'!O48</f>
        <v>92.118045468451669</v>
      </c>
      <c r="P26" s="4">
        <f>'Endett. net + degré d''auto.'!P48</f>
        <v>91.130702369823368</v>
      </c>
      <c r="Q26" s="4">
        <f>'Endett. net + degré d''auto.'!Q48</f>
        <v>-632.52503509592896</v>
      </c>
      <c r="R26" s="4">
        <f>'Endett. net + degré d''auto.'!R48</f>
        <v>360.76329251540159</v>
      </c>
      <c r="S26" s="4">
        <f>'Endett. net + degré d''auto.'!S48</f>
        <v>-33.62513039999606</v>
      </c>
      <c r="T26" s="4">
        <f>'Endett. net + degré d''auto.'!T48</f>
        <v>173.60155932876353</v>
      </c>
      <c r="U26" s="4">
        <f>'Endett. net + degré d''auto.'!U48</f>
        <v>57.321140818622332</v>
      </c>
      <c r="V26" s="4">
        <f>'Endett. net + degré d''auto.'!V48</f>
        <v>186.11054952509824</v>
      </c>
      <c r="W26" s="4">
        <f>'Endett. net + degré d''auto.'!W48</f>
        <v>82.093375281409536</v>
      </c>
      <c r="X26" s="4">
        <f>'Endett. net + degré d''auto.'!X48</f>
        <v>400.56166799577773</v>
      </c>
      <c r="Y26" s="4">
        <f>'Endett. net + degré d''auto.'!Y48</f>
        <v>515.86463506191228</v>
      </c>
      <c r="Z26" s="4">
        <f>'Endett. net + degré d''auto.'!Z48</f>
        <v>309.42976425094497</v>
      </c>
      <c r="AA26" s="4">
        <f>'Endett. net + degré d''auto.'!AA48</f>
        <v>34.366939519257265</v>
      </c>
      <c r="AB26" s="4">
        <f>'Endett. net + degré d''auto.'!AB48</f>
        <v>-5.941894261150563</v>
      </c>
      <c r="AC26" s="4">
        <f>'Endett. net + degré d''auto.'!AC48</f>
        <v>-38.845803625202599</v>
      </c>
      <c r="AD26" s="4">
        <f>'Endett. net + degré d''auto.'!AD48</f>
        <v>-127.17553921326687</v>
      </c>
      <c r="AE26" s="4">
        <f>'Endett. net + degré d''auto.'!AE48</f>
        <v>2.8141531029598084</v>
      </c>
      <c r="AF26" s="4">
        <f>'Endett. net + degré d''auto.'!AF48</f>
        <v>-18.309560107709661</v>
      </c>
      <c r="AG26" s="4">
        <f>'Endett. net + degré d''auto.'!AG48</f>
        <v>156.59078328998251</v>
      </c>
      <c r="AH26" s="4">
        <f>'Endett. net + degré d''auto.'!AH48</f>
        <v>329.34156294730781</v>
      </c>
      <c r="AI26" s="4">
        <f>'Endett. net + degré d''auto.'!AI48</f>
        <v>93.40364938793509</v>
      </c>
      <c r="AJ26" s="4">
        <f>'Endett. net + degré d''auto.'!AJ48</f>
        <v>204.21119314304673</v>
      </c>
      <c r="AK26" s="4">
        <f>'Endett. net + degré d''auto.'!AK48</f>
        <v>102.56423368398551</v>
      </c>
      <c r="AL26" s="4">
        <f>'Endett. net + degré d''auto.'!AL48</f>
        <v>127.34279426367546</v>
      </c>
      <c r="AM26" s="4">
        <f>'Endett. net + degré d''auto.'!AM48</f>
        <v>162.79002228108334</v>
      </c>
      <c r="AN26" s="4">
        <f>'Endett. net + degré d''auto.'!AN48</f>
        <v>-4.9527141489818609</v>
      </c>
      <c r="AO26" s="4">
        <f>'Endett. net + degré d''auto.'!AO48</f>
        <v>130.50799337774328</v>
      </c>
      <c r="AP26" s="4">
        <f>'Endett. net + degré d''auto.'!AP48</f>
        <v>94.936978220135813</v>
      </c>
      <c r="AQ26" s="4">
        <f>'Endett. net + degré d''auto.'!AQ48</f>
        <v>51.50983450725272</v>
      </c>
      <c r="AR26" s="4">
        <f>'Endett. net + degré d''auto.'!AR48</f>
        <v>29.950485933646132</v>
      </c>
      <c r="AS26" s="4">
        <f>'Endett. net + degré d''auto.'!AS48</f>
        <v>443.03011098545164</v>
      </c>
      <c r="AT26" s="4">
        <f>'Endett. net + degré d''auto.'!AT48</f>
        <v>22.387795106827259</v>
      </c>
      <c r="AU26" s="4">
        <f>'Endett. net + degré d''auto.'!AU48</f>
        <v>547.04135847222176</v>
      </c>
      <c r="AV26" s="4">
        <f>'Endett. net + degré d''auto.'!AV48</f>
        <v>144.17795049433454</v>
      </c>
      <c r="AW26" s="4">
        <f>'Endett. net + degré d''auto.'!AW48</f>
        <v>131.75057296956308</v>
      </c>
      <c r="AX26" s="4" t="e">
        <f>'Endett. net + degré d''auto.'!AX48</f>
        <v>#VALUE!</v>
      </c>
      <c r="AY26" s="4">
        <f>'Endett. net + degré d''auto.'!AY48</f>
        <v>816.8762363939162</v>
      </c>
      <c r="AZ26" s="4">
        <f>'Endett. net + degré d''auto.'!AZ48</f>
        <v>6916.5378566982281</v>
      </c>
      <c r="BA26" s="4">
        <f>'Endett. net + degré d''auto.'!BA48</f>
        <v>2.5759454289452726</v>
      </c>
      <c r="BB26" s="4">
        <f>'Endett. net + degré d''auto.'!BB48</f>
        <v>46.519482090091977</v>
      </c>
      <c r="BC26" s="4">
        <f>'Endett. net + degré d''auto.'!BC48</f>
        <v>90.266585232993847</v>
      </c>
      <c r="BD26" s="4">
        <f>'Endett. net + degré d''auto.'!BD48</f>
        <v>46.733654216991503</v>
      </c>
      <c r="BE26" s="4">
        <f>'Endett. net + degré d''auto.'!BE48</f>
        <v>226.66418446596853</v>
      </c>
      <c r="BF26" s="4">
        <f t="shared" si="0"/>
        <v>1324.3811510844082</v>
      </c>
      <c r="BG26" s="4">
        <f t="shared" si="1"/>
        <v>1856.3115514917947</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7.4116388127881354</v>
      </c>
      <c r="E39" s="4">
        <f>'Quotité d''autofinancement'!E28</f>
        <v>3.8116824937548004</v>
      </c>
      <c r="F39" s="4">
        <f>'Quotité d''autofinancement'!F28</f>
        <v>4.7387482103117939</v>
      </c>
      <c r="G39" s="4">
        <f>'Quotité d''autofinancement'!G28</f>
        <v>-2.3877662923057339</v>
      </c>
      <c r="H39" s="4">
        <f>'Quotité d''autofinancement'!H28</f>
        <v>4.2849444960067586</v>
      </c>
      <c r="I39" s="4">
        <f>'Quotité d''autofinancement'!I28</f>
        <v>9.768621569453769</v>
      </c>
      <c r="J39" s="4">
        <f>'Quotité d''autofinancement'!J28</f>
        <v>10.281045420739494</v>
      </c>
      <c r="K39" s="4">
        <f>'Quotité d''autofinancement'!K28</f>
        <v>5.9217098990906782</v>
      </c>
      <c r="L39" s="4">
        <f>'Quotité d''autofinancement'!L28</f>
        <v>0.74670384242260235</v>
      </c>
      <c r="M39" s="4">
        <f>'Quotité d''autofinancement'!M28</f>
        <v>7.5209109907606857</v>
      </c>
      <c r="N39" s="4">
        <f>'Quotité d''autofinancement'!N28</f>
        <v>9.1101568857320778</v>
      </c>
      <c r="O39" s="4">
        <f>'Quotité d''autofinancement'!O28</f>
        <v>9.7415339044175457</v>
      </c>
      <c r="P39" s="4">
        <f>'Quotité d''autofinancement'!P28</f>
        <v>6.0037470706513512</v>
      </c>
      <c r="Q39" s="4">
        <f>'Quotité d''autofinancement'!Q28</f>
        <v>-3.21201139124316</v>
      </c>
      <c r="R39" s="4">
        <f>'Quotité d''autofinancement'!R28</f>
        <v>13.334393747379576</v>
      </c>
      <c r="S39" s="4">
        <f>'Quotité d''autofinancement'!S28</f>
        <v>2.8665771004792586</v>
      </c>
      <c r="T39" s="4">
        <f>'Quotité d''autofinancement'!T28</f>
        <v>14.200202301133489</v>
      </c>
      <c r="U39" s="4">
        <f>'Quotité d''autofinancement'!U28</f>
        <v>4.1846741672967651</v>
      </c>
      <c r="V39" s="4">
        <f>'Quotité d''autofinancement'!V28</f>
        <v>-8.1936659869717907</v>
      </c>
      <c r="W39" s="4">
        <f>'Quotité d''autofinancement'!W28</f>
        <v>14.286016885500469</v>
      </c>
      <c r="X39" s="4">
        <f>'Quotité d''autofinancement'!X28</f>
        <v>29.439457257236946</v>
      </c>
      <c r="Y39" s="4">
        <f>'Quotité d''autofinancement'!Y28</f>
        <v>25.364288153637983</v>
      </c>
      <c r="Z39" s="4">
        <f>'Quotité d''autofinancement'!Z28</f>
        <v>12.622905279336694</v>
      </c>
      <c r="AA39" s="4">
        <f>'Quotité d''autofinancement'!AA28</f>
        <v>12.905247467381061</v>
      </c>
      <c r="AB39" s="4">
        <f>'Quotité d''autofinancement'!AB28</f>
        <v>-3.7541168246743655</v>
      </c>
      <c r="AC39" s="4">
        <f>'Quotité d''autofinancement'!AC28</f>
        <v>-21.580616265758756</v>
      </c>
      <c r="AD39" s="4">
        <f>'Quotité d''autofinancement'!AD28</f>
        <v>5.7647557502629283</v>
      </c>
      <c r="AE39" s="4">
        <f>'Quotité d''autofinancement'!AE28</f>
        <v>5.1151253908940639E-2</v>
      </c>
      <c r="AF39" s="4">
        <f>'Quotité d''autofinancement'!AF28</f>
        <v>-2.5528983148964572</v>
      </c>
      <c r="AG39" s="4">
        <f>'Quotité d''autofinancement'!AG28</f>
        <v>16.266854660724878</v>
      </c>
      <c r="AH39" s="4">
        <f>'Quotité d''autofinancement'!AH28</f>
        <v>11.472886701072632</v>
      </c>
      <c r="AI39" s="4">
        <f>'Quotité d''autofinancement'!AI28</f>
        <v>9.6292632550609785</v>
      </c>
      <c r="AJ39" s="4">
        <f>'Quotité d''autofinancement'!AJ28</f>
        <v>6.7063654287098124</v>
      </c>
      <c r="AK39" s="4">
        <f>'Quotité d''autofinancement'!AK28</f>
        <v>27.408232616335006</v>
      </c>
      <c r="AL39" s="4">
        <f>'Quotité d''autofinancement'!AL28</f>
        <v>7.3257193652631001</v>
      </c>
      <c r="AM39" s="4">
        <f>'Quotité d''autofinancement'!AM28</f>
        <v>6.6133161765500423</v>
      </c>
      <c r="AN39" s="4">
        <f>'Quotité d''autofinancement'!AN28</f>
        <v>10.7330106483892</v>
      </c>
      <c r="AO39" s="4">
        <f>'Quotité d''autofinancement'!AO28</f>
        <v>16.828898617111705</v>
      </c>
      <c r="AP39" s="4">
        <f>'Quotité d''autofinancement'!AP28</f>
        <v>7.5884951525113262</v>
      </c>
      <c r="AQ39" s="4">
        <f>'Quotité d''autofinancement'!AQ28</f>
        <v>15.367778098642512</v>
      </c>
      <c r="AR39" s="4">
        <f>'Quotité d''autofinancement'!AR28</f>
        <v>17.479264638012214</v>
      </c>
      <c r="AS39" s="4">
        <f>'Quotité d''autofinancement'!AS28</f>
        <v>30.939130751037474</v>
      </c>
      <c r="AT39" s="4">
        <f>'Quotité d''autofinancement'!AT28</f>
        <v>10.777379708567366</v>
      </c>
      <c r="AU39" s="4">
        <f>'Quotité d''autofinancement'!AU28</f>
        <v>132.69461144558551</v>
      </c>
      <c r="AV39" s="4">
        <f>'Quotité d''autofinancement'!AV28</f>
        <v>9.9042838265167443</v>
      </c>
      <c r="AW39" s="4">
        <f>'Quotité d''autofinancement'!AW28</f>
        <v>13.580218609021802</v>
      </c>
      <c r="AX39" s="4">
        <f>'Quotité d''autofinancement'!AX28</f>
        <v>-2.7138907536952348</v>
      </c>
      <c r="AY39" s="4">
        <f>'Quotité d''autofinancement'!AY28</f>
        <v>9.7898082541743712</v>
      </c>
      <c r="AZ39" s="4">
        <f>'Quotité d''autofinancement'!AZ28</f>
        <v>16.674639073004894</v>
      </c>
      <c r="BA39" s="4">
        <f>'Quotité d''autofinancement'!BA28</f>
        <v>0.83508331655675128</v>
      </c>
      <c r="BB39" s="4">
        <f>'Quotité d''autofinancement'!BB28</f>
        <v>14.4671149592699</v>
      </c>
      <c r="BC39" s="4">
        <f>'Quotité d''autofinancement'!BC28</f>
        <v>8.7003066659065205</v>
      </c>
      <c r="BD39" s="4">
        <f>'Quotité d''autofinancement'!BD28</f>
        <v>4.8008594684639228</v>
      </c>
      <c r="BE39" s="4">
        <f>'Quotité d''autofinancement'!BE28</f>
        <v>9.4295697870005064</v>
      </c>
      <c r="BF39" s="4">
        <f t="shared" si="0"/>
        <v>107.00822531461043</v>
      </c>
      <c r="BG39" s="4">
        <f t="shared" si="1"/>
        <v>102.33554380200327</v>
      </c>
      <c r="BH39" s="4">
        <f t="shared" si="2"/>
        <v>369.22383042422558</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5"/>
      <c r="B1" s="225"/>
      <c r="C1" s="225"/>
      <c r="D1" s="225"/>
    </row>
    <row r="2" spans="1:8" ht="18.75" x14ac:dyDescent="0.3">
      <c r="A2" s="232" t="s">
        <v>855</v>
      </c>
      <c r="B2" s="232"/>
      <c r="C2" s="232"/>
      <c r="D2" s="232"/>
      <c r="E2" s="225"/>
      <c r="F2" s="225"/>
      <c r="G2" s="225"/>
      <c r="H2" s="225"/>
    </row>
    <row r="3" spans="1:8" ht="18.75" x14ac:dyDescent="0.3">
      <c r="A3" s="155"/>
      <c r="B3" s="155"/>
      <c r="C3" s="155"/>
      <c r="D3" s="155"/>
      <c r="E3" s="155"/>
      <c r="F3" s="155"/>
      <c r="G3" s="155"/>
      <c r="H3" s="155"/>
    </row>
    <row r="4" spans="1:8" ht="15.75" thickBot="1" x14ac:dyDescent="0.3">
      <c r="B4" s="233" t="s">
        <v>797</v>
      </c>
      <c r="C4" s="233"/>
      <c r="D4" s="233"/>
    </row>
    <row r="5" spans="1:8" ht="15.75" thickBot="1" x14ac:dyDescent="0.3">
      <c r="A5" s="156" t="s">
        <v>573</v>
      </c>
      <c r="B5" s="219" t="s">
        <v>71</v>
      </c>
      <c r="C5" s="220"/>
      <c r="D5" s="221"/>
      <c r="F5" s="110"/>
    </row>
    <row r="6" spans="1:8" ht="15.75" thickBot="1" x14ac:dyDescent="0.3">
      <c r="E6" s="7"/>
      <c r="H6" s="117"/>
    </row>
    <row r="7" spans="1:8" ht="15.75" thickBot="1" x14ac:dyDescent="0.3">
      <c r="A7" s="229" t="s">
        <v>566</v>
      </c>
      <c r="B7" s="230"/>
      <c r="C7" s="230"/>
      <c r="D7" s="231"/>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62173.11</v>
      </c>
      <c r="E22" s="7"/>
      <c r="H22" s="133"/>
    </row>
    <row r="23" spans="1:8" ht="15.75" thickBot="1" x14ac:dyDescent="0.3">
      <c r="D23" s="4"/>
      <c r="H23" s="132"/>
    </row>
    <row r="24" spans="1:8" ht="15.75" thickBot="1" x14ac:dyDescent="0.3">
      <c r="A24" t="s">
        <v>568</v>
      </c>
      <c r="D24" s="131">
        <f>HLOOKUP($B$5,Récapitulatif!E10:BE43,17,0)</f>
        <v>34.366939519257265</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12.905247467381061</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19" t="s">
        <v>752</v>
      </c>
      <c r="C5" s="220"/>
      <c r="D5" s="221"/>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tabSelected="1" workbookViewId="0">
      <selection activeCell="B30" sqref="B30"/>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2023-06-06T07:59:22Z</cp:lastPrinted>
  <dcterms:created xsi:type="dcterms:W3CDTF">2015-10-26T07:38:03Z</dcterms:created>
  <dcterms:modified xsi:type="dcterms:W3CDTF">2023-06-06T09:01:44Z</dcterms:modified>
</cp:coreProperties>
</file>