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G:\100 - Général\1-Service\Moutier\ARPA\"/>
    </mc:Choice>
  </mc:AlternateContent>
  <xr:revisionPtr revIDLastSave="0" documentId="13_ncr:1_{1C659476-E3CD-4582-AE50-A2ACED683DC4}" xr6:coauthVersionLast="47" xr6:coauthVersionMax="47" xr10:uidLastSave="{00000000-0000-0000-0000-000000000000}"/>
  <workbookProtection workbookAlgorithmName="SHA-512" workbookHashValue="/1bppowaIQ8xq+n5QCyxiF7VyqTVbzdY8cSLGoazV9RlGAHRyPFkqYSAQNL+fbRwmLIkCBKfSofBwuqwz4KavQ==" workbookSaltValue="Yy53xwRnaBBdBllOVlFB+g==" workbookSpinCount="100000" lockStructure="1"/>
  <bookViews>
    <workbookView xWindow="28680" yWindow="-120" windowWidth="29040" windowHeight="15720" xr2:uid="{00000000-000D-0000-FFFF-FFFF00000000}"/>
  </bookViews>
  <sheets>
    <sheet name="Infos" sheetId="3" r:id="rId1"/>
    <sheet name="Calcul" sheetId="1" r:id="rId2"/>
    <sheet name="Fortune" sheetId="4" r:id="rId3"/>
    <sheet name="Résultat" sheetId="5" r:id="rId4"/>
    <sheet name="Feuil6" sheetId="6" state="hidden" r:id="rId5"/>
    <sheet name="limites" sheetId="2" state="hidden" r:id="rId6"/>
  </sheets>
  <definedNames>
    <definedName name="déduction_maximale_pour_frais_de_garde">limites!$B$2</definedName>
    <definedName name="differenceLimiteRevenu">Résultat!$C$18</definedName>
    <definedName name="FortuneDeterminante">Résultat!$C$7</definedName>
    <definedName name="franchise_revenus_de_l_enfant">limites!$B$9</definedName>
    <definedName name="limiteFortuneEnfant">limites!$B$11</definedName>
    <definedName name="limiteFortuneG">limites!$B$10</definedName>
    <definedName name="limiteRevenu">limites!$B$3</definedName>
    <definedName name="majRev12enfants">limites!$B$4</definedName>
    <definedName name="majRev34enfants">limites!$B$5</definedName>
    <definedName name="majRev5enfants">limites!$B$6</definedName>
    <definedName name="majRevCouple">limites!$B$7</definedName>
    <definedName name="max12enfants">limites!$B$15</definedName>
    <definedName name="max2enfants">limites!$B$15</definedName>
    <definedName name="max34enfants">limites!$B$16</definedName>
    <definedName name="max4enfants">limites!$B$16</definedName>
    <definedName name="max5enfants">limites!$B$17</definedName>
    <definedName name="maxConjoint">limites!$B$14</definedName>
    <definedName name="montantCreanceDeterminee">Résultat!$C$20</definedName>
    <definedName name="montantMaxAvances">Résultat!$C$19</definedName>
    <definedName name="nbEnfants">Infos!$C$7</definedName>
    <definedName name="ouinonconcubin">Infos!$C$5</definedName>
    <definedName name="ResultatFortuneD">Fortune!$C$12</definedName>
    <definedName name="ResultatRevenuD">Calcul!$C$46</definedName>
    <definedName name="test">Résultat!$C$7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10" i="1" l="1"/>
  <c r="D17" i="1"/>
  <c r="D16" i="1"/>
  <c r="D15" i="1"/>
  <c r="D14" i="1"/>
  <c r="D18" i="1" s="1"/>
  <c r="C18" i="1"/>
  <c r="D6" i="1"/>
  <c r="B2" i="2"/>
  <c r="C9" i="5"/>
  <c r="C8" i="5"/>
  <c r="D9" i="1"/>
  <c r="C13" i="5"/>
  <c r="C14" i="5"/>
  <c r="C15" i="5"/>
  <c r="C16" i="5"/>
  <c r="C12" i="5"/>
  <c r="C11" i="5"/>
  <c r="C5" i="5"/>
  <c r="D21" i="1"/>
  <c r="D27" i="1"/>
  <c r="D26" i="1"/>
  <c r="D22" i="1"/>
  <c r="D13" i="1"/>
  <c r="C20" i="5"/>
  <c r="B3" i="6"/>
  <c r="C12" i="4"/>
  <c r="C7" i="5" s="1"/>
  <c r="B4" i="6"/>
  <c r="B5" i="6"/>
  <c r="B6" i="6"/>
  <c r="C43" i="1"/>
  <c r="D42" i="1"/>
  <c r="D41" i="1"/>
  <c r="D43" i="1" s="1"/>
  <c r="C38" i="1"/>
  <c r="D37" i="1"/>
  <c r="D36" i="1"/>
  <c r="C33" i="1"/>
  <c r="D32" i="1"/>
  <c r="D31" i="1"/>
  <c r="C28" i="1"/>
  <c r="D28" i="1" l="1"/>
  <c r="B7" i="6"/>
  <c r="C19" i="5" s="1"/>
  <c r="D23" i="1"/>
  <c r="D33" i="1"/>
  <c r="D38" i="1"/>
  <c r="C23" i="1" l="1"/>
  <c r="D8" i="1"/>
  <c r="D7" i="1"/>
  <c r="D5" i="1"/>
  <c r="D10" i="1" s="1"/>
  <c r="C46" i="1" s="1"/>
  <c r="C4" i="5" l="1"/>
  <c r="C18" i="5" s="1"/>
  <c r="C22" i="5" s="1"/>
</calcChain>
</file>

<file path=xl/sharedStrings.xml><?xml version="1.0" encoding="utf-8"?>
<sst xmlns="http://schemas.openxmlformats.org/spreadsheetml/2006/main" count="102" uniqueCount="71">
  <si>
    <t>Calcul du revenu</t>
  </si>
  <si>
    <t>Je suis remarié-e, en concubinage depuis plus de deux ans ou avec enfant en commun</t>
  </si>
  <si>
    <t>Nombre d'enfants dans le ménage</t>
  </si>
  <si>
    <t>Revenu déterminant du ménage</t>
  </si>
  <si>
    <t>Requérant-e</t>
  </si>
  <si>
    <t>Autres revenus à l'exception des pensions alimentaires</t>
  </si>
  <si>
    <t>TOTAL</t>
  </si>
  <si>
    <t>Epoux/Epouse ou concubin-e</t>
  </si>
  <si>
    <t>Colonne1</t>
  </si>
  <si>
    <t>Enfant 1</t>
  </si>
  <si>
    <t>Enfant 2</t>
  </si>
  <si>
    <t>Enfant 3</t>
  </si>
  <si>
    <t>Limites de revenu et de fortune pour les avances totales</t>
  </si>
  <si>
    <t>limite de revenu, en général</t>
  </si>
  <si>
    <t>majoration pour les deux premiers enfants, par enfant</t>
  </si>
  <si>
    <t xml:space="preserve">majorations pour les troisième et quatrième enfants, par enfant </t>
  </si>
  <si>
    <t>majoration dès le cinquième enfant, par enfant</t>
  </si>
  <si>
    <t>majoraiton de la limite de revenu pour les couples</t>
  </si>
  <si>
    <t>limite de revenu, pour les enfants</t>
  </si>
  <si>
    <t>franchise sur les revenus de l'enfant à charge</t>
  </si>
  <si>
    <t>limite de fortune, en général</t>
  </si>
  <si>
    <t>limite de fortune, pour les enfants</t>
  </si>
  <si>
    <t>Montant maximal des avances</t>
  </si>
  <si>
    <t>conjoint</t>
  </si>
  <si>
    <t>pour les deux premiers enfants, par enfant</t>
  </si>
  <si>
    <t>pour les troisième et quatrième enfants, par enfant</t>
  </si>
  <si>
    <t>dès le cinquième enfant, par enfant</t>
  </si>
  <si>
    <t>Art. 4 1 Les revenus de l’enfant dont le créancier a la charge s’ajoutent aux revenus de ce dernier pour la part dépassant le montant net de 339 francs par mois.</t>
  </si>
  <si>
    <t>Enfant 4</t>
  </si>
  <si>
    <t>Enfant 5</t>
  </si>
  <si>
    <t>Passer au calcul du revenu déterminant</t>
  </si>
  <si>
    <t>Passer au calcul de la fortune</t>
  </si>
  <si>
    <t>Fortune</t>
  </si>
  <si>
    <t>Fortune imposable selon la déclaration impôt</t>
  </si>
  <si>
    <t>Concubin-e</t>
  </si>
  <si>
    <t>1 et 2</t>
  </si>
  <si>
    <t>3 et 4</t>
  </si>
  <si>
    <t>5 +</t>
  </si>
  <si>
    <t>Calcul de la fortune du ménage :</t>
  </si>
  <si>
    <t>Résultat provisoire</t>
  </si>
  <si>
    <t>Revenu déterminant</t>
  </si>
  <si>
    <t>Fortune déterminante</t>
  </si>
  <si>
    <t>limites</t>
  </si>
  <si>
    <t>Montant maximal des avances (art. 8 OARPA)</t>
  </si>
  <si>
    <t xml:space="preserve"> </t>
  </si>
  <si>
    <t>Montant de la créance alimentaire déterminée judiciairement ou conventionnellement</t>
  </si>
  <si>
    <t>Le revenu déterminant est trop élevé (art. 3, al. 1, OARPA)</t>
  </si>
  <si>
    <t>Limite de revenu selon calcul</t>
  </si>
  <si>
    <t>Passer au résultat provisoire</t>
  </si>
  <si>
    <t>Montant de la créance alimentaire déterminée judiciairement ou conventionnellement (pension)</t>
  </si>
  <si>
    <t>Revenu mensuel net, y compris rentes d'assurances sociales</t>
  </si>
  <si>
    <t>La fortune de l'enfant est trop élevée (art. 5, al. 1, OARPA)</t>
  </si>
  <si>
    <t>Limite de fortune en général (art. 5, al. 1, OARPA)</t>
  </si>
  <si>
    <t>Limite de fortune pour les enfants (art. 5, al. 1, OARPA)</t>
  </si>
  <si>
    <t>La fortune déterminante est trop élevée (art. 5, al. 1, OARPA)</t>
  </si>
  <si>
    <t>Avance provisoire estimée</t>
  </si>
  <si>
    <t>Pension(s) alimentaire(s) perçue(s) pour un autre enfant du ménage</t>
  </si>
  <si>
    <t>Le calcul est fourni à titre indicatif et ne donne droit à aucune prestation, car le calculateur ne peut pas représenter toutes les situations et il peut y avoir des différences</t>
  </si>
  <si>
    <t>Colonne2</t>
  </si>
  <si>
    <t>Frais de garde mensuels supportés sur le temps de travail</t>
  </si>
  <si>
    <t>Revenu mensuel net, y compris allocations familiales</t>
  </si>
  <si>
    <t>Rentes d'assurance sociales</t>
  </si>
  <si>
    <t>déduction maximale pour frais de garde par enfant</t>
  </si>
  <si>
    <t xml:space="preserve"> 2261 sur 12, par enfant</t>
  </si>
  <si>
    <t xml:space="preserve">LAMal, LCA et les frais de santé effectifs </t>
  </si>
  <si>
    <t>Contributions d’entretien effectivement versées </t>
  </si>
  <si>
    <t>Impôts effectivement versés</t>
  </si>
  <si>
    <t>Frais d’assurances conclues précédemment, frais de leasing, remboursement effectif de dettes existantes</t>
  </si>
  <si>
    <t>Revenu mensuel net</t>
  </si>
  <si>
    <t>Calcul du revenu déterminant du ménage selon OARPA :</t>
  </si>
  <si>
    <t>non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</si>
</sst>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&quot;CHF&quot;"/>
    <numFmt numFmtId="165" formatCode="#,##0\ &quot;CHF&quot;"/>
  </numFmts>
  <fonts count="2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trike/>
      <u/>
      <sz val="11"/>
      <color theme="1"/>
      <name val="Calibri"/>
      <family val="2"/>
      <scheme val="minor"/>
    </font>
    <font>
      <strike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9" tint="-0.249977111117893"/>
      <name val="Calibri"/>
      <family val="2"/>
      <scheme val="minor"/>
    </font>
    <font>
      <b/>
      <u/>
      <sz val="14"/>
      <color rgb="FF0070C0"/>
      <name val="Calibri"/>
      <family val="2"/>
      <scheme val="minor"/>
    </font>
    <font>
      <sz val="8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strike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9" tint="-0.249977111117893"/>
      <name val="Calibri"/>
      <family val="2"/>
      <scheme val="minor"/>
    </font>
    <font>
      <i/>
      <sz val="9"/>
      <color theme="1"/>
      <name val="Calibri"/>
      <family val="2"/>
      <scheme val="minor"/>
    </font>
    <font>
      <i/>
      <sz val="8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theme="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lightGray">
        <fgColor theme="0" tint="-0.14996795556505021"/>
        <bgColor theme="0"/>
      </patternFill>
    </fill>
    <fill>
      <patternFill patternType="solid">
        <fgColor theme="0" tint="-0.14999847407452621"/>
        <bgColor indexed="64"/>
      </patternFill>
    </fill>
    <fill>
      <patternFill patternType="lightUp">
        <bgColor theme="0"/>
      </patternFill>
    </fill>
    <fill>
      <patternFill patternType="solid">
        <fgColor theme="2" tint="-9.9978637043366805E-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auto="1"/>
      </top>
      <bottom/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77">
    <xf numFmtId="0" fontId="0" fillId="0" borderId="0" xfId="0"/>
    <xf numFmtId="0" fontId="3" fillId="0" borderId="0" xfId="0" applyFont="1"/>
    <xf numFmtId="0" fontId="3" fillId="2" borderId="0" xfId="0" applyFont="1" applyFill="1"/>
    <xf numFmtId="0" fontId="0" fillId="2" borderId="0" xfId="0" applyFill="1"/>
    <xf numFmtId="0" fontId="0" fillId="2" borderId="0" xfId="0" applyFill="1" applyAlignment="1"/>
    <xf numFmtId="0" fontId="1" fillId="2" borderId="0" xfId="0" applyFont="1" applyFill="1"/>
    <xf numFmtId="0" fontId="0" fillId="4" borderId="1" xfId="0" applyFill="1" applyBorder="1" applyAlignment="1" applyProtection="1">
      <alignment horizontal="center" vertical="center"/>
      <protection locked="0"/>
    </xf>
    <xf numFmtId="0" fontId="7" fillId="2" borderId="0" xfId="0" applyFont="1" applyFill="1"/>
    <xf numFmtId="0" fontId="2" fillId="2" borderId="0" xfId="0" applyFont="1" applyFill="1"/>
    <xf numFmtId="0" fontId="4" fillId="2" borderId="0" xfId="0" applyFont="1" applyFill="1" applyAlignment="1"/>
    <xf numFmtId="16" fontId="0" fillId="0" borderId="0" xfId="0" applyNumberFormat="1"/>
    <xf numFmtId="0" fontId="2" fillId="0" borderId="0" xfId="0" applyFont="1" applyAlignment="1">
      <alignment horizontal="center"/>
    </xf>
    <xf numFmtId="164" fontId="9" fillId="2" borderId="0" xfId="0" applyNumberFormat="1" applyFont="1" applyFill="1" applyBorder="1" applyAlignment="1">
      <alignment vertical="center"/>
    </xf>
    <xf numFmtId="0" fontId="9" fillId="2" borderId="0" xfId="0" applyFont="1" applyFill="1" applyBorder="1" applyAlignment="1">
      <alignment vertical="center"/>
    </xf>
    <xf numFmtId="0" fontId="12" fillId="2" borderId="0" xfId="0" applyFont="1" applyFill="1" applyAlignment="1">
      <alignment horizontal="left"/>
    </xf>
    <xf numFmtId="164" fontId="0" fillId="2" borderId="0" xfId="0" applyNumberFormat="1" applyFill="1"/>
    <xf numFmtId="164" fontId="0" fillId="0" borderId="0" xfId="0" applyNumberFormat="1"/>
    <xf numFmtId="165" fontId="13" fillId="2" borderId="0" xfId="0" applyNumberFormat="1" applyFont="1" applyFill="1"/>
    <xf numFmtId="165" fontId="13" fillId="2" borderId="0" xfId="0" applyNumberFormat="1" applyFont="1" applyFill="1" applyAlignment="1">
      <alignment horizontal="center"/>
    </xf>
    <xf numFmtId="165" fontId="13" fillId="0" borderId="0" xfId="0" applyNumberFormat="1" applyFont="1"/>
    <xf numFmtId="0" fontId="14" fillId="2" borderId="0" xfId="0" applyFont="1" applyFill="1"/>
    <xf numFmtId="0" fontId="0" fillId="0" borderId="0" xfId="0" applyFont="1"/>
    <xf numFmtId="164" fontId="15" fillId="2" borderId="3" xfId="0" applyNumberFormat="1" applyFont="1" applyFill="1" applyBorder="1" applyAlignment="1">
      <alignment vertical="top"/>
    </xf>
    <xf numFmtId="164" fontId="0" fillId="2" borderId="0" xfId="0" applyNumberFormat="1" applyFill="1" applyBorder="1"/>
    <xf numFmtId="165" fontId="0" fillId="0" borderId="0" xfId="0" applyNumberFormat="1"/>
    <xf numFmtId="0" fontId="16" fillId="2" borderId="2" xfId="0" applyFont="1" applyFill="1" applyBorder="1" applyAlignment="1">
      <alignment vertical="center"/>
    </xf>
    <xf numFmtId="164" fontId="16" fillId="2" borderId="2" xfId="0" applyNumberFormat="1" applyFont="1" applyFill="1" applyBorder="1" applyAlignment="1">
      <alignment vertical="center"/>
    </xf>
    <xf numFmtId="164" fontId="6" fillId="5" borderId="0" xfId="0" applyNumberFormat="1" applyFont="1" applyFill="1"/>
    <xf numFmtId="0" fontId="5" fillId="2" borderId="0" xfId="0" applyFont="1" applyFill="1"/>
    <xf numFmtId="164" fontId="6" fillId="2" borderId="0" xfId="0" applyNumberFormat="1" applyFont="1" applyFill="1"/>
    <xf numFmtId="0" fontId="6" fillId="2" borderId="0" xfId="0" applyFont="1" applyFill="1"/>
    <xf numFmtId="164" fontId="2" fillId="3" borderId="4" xfId="0" applyNumberFormat="1" applyFont="1" applyFill="1" applyBorder="1"/>
    <xf numFmtId="164" fontId="2" fillId="3" borderId="5" xfId="0" applyNumberFormat="1" applyFont="1" applyFill="1" applyBorder="1"/>
    <xf numFmtId="164" fontId="2" fillId="3" borderId="6" xfId="0" applyNumberFormat="1" applyFont="1" applyFill="1" applyBorder="1"/>
    <xf numFmtId="0" fontId="18" fillId="2" borderId="0" xfId="0" applyFont="1" applyFill="1" applyAlignment="1"/>
    <xf numFmtId="164" fontId="0" fillId="6" borderId="8" xfId="0" applyNumberFormat="1" applyFill="1" applyBorder="1"/>
    <xf numFmtId="164" fontId="6" fillId="6" borderId="8" xfId="0" applyNumberFormat="1" applyFont="1" applyFill="1" applyBorder="1"/>
    <xf numFmtId="165" fontId="13" fillId="2" borderId="0" xfId="0" applyNumberFormat="1" applyFont="1" applyFill="1" applyAlignment="1">
      <alignment horizontal="right"/>
    </xf>
    <xf numFmtId="165" fontId="17" fillId="2" borderId="0" xfId="0" applyNumberFormat="1" applyFont="1" applyFill="1" applyAlignment="1">
      <alignment horizontal="right"/>
    </xf>
    <xf numFmtId="0" fontId="17" fillId="2" borderId="0" xfId="0" applyFont="1" applyFill="1" applyAlignment="1">
      <alignment horizontal="left" indent="2"/>
    </xf>
    <xf numFmtId="164" fontId="1" fillId="2" borderId="0" xfId="0" applyNumberFormat="1" applyFont="1" applyFill="1"/>
    <xf numFmtId="0" fontId="0" fillId="2" borderId="0" xfId="0" applyFont="1" applyFill="1"/>
    <xf numFmtId="0" fontId="15" fillId="2" borderId="0" xfId="0" applyFont="1" applyFill="1" applyAlignment="1">
      <alignment horizontal="left" wrapText="1"/>
    </xf>
    <xf numFmtId="164" fontId="0" fillId="2" borderId="0" xfId="0" applyNumberFormat="1" applyFont="1" applyFill="1"/>
    <xf numFmtId="0" fontId="19" fillId="2" borderId="0" xfId="0" applyFont="1" applyFill="1"/>
    <xf numFmtId="0" fontId="0" fillId="2" borderId="0" xfId="0" applyFill="1" applyProtection="1"/>
    <xf numFmtId="0" fontId="0" fillId="0" borderId="0" xfId="0" applyProtection="1"/>
    <xf numFmtId="0" fontId="7" fillId="2" borderId="0" xfId="0" applyFont="1" applyFill="1" applyProtection="1"/>
    <xf numFmtId="0" fontId="0" fillId="2" borderId="0" xfId="0" applyFill="1" applyAlignment="1" applyProtection="1">
      <alignment wrapText="1"/>
    </xf>
    <xf numFmtId="0" fontId="0" fillId="2" borderId="0" xfId="0" applyFill="1" applyBorder="1" applyAlignment="1" applyProtection="1">
      <alignment wrapText="1"/>
    </xf>
    <xf numFmtId="0" fontId="0" fillId="2" borderId="0" xfId="0" applyFill="1" applyBorder="1" applyAlignment="1" applyProtection="1">
      <alignment horizontal="center" vertical="center"/>
    </xf>
    <xf numFmtId="0" fontId="0" fillId="2" borderId="0" xfId="0" applyFill="1" applyBorder="1" applyProtection="1"/>
    <xf numFmtId="0" fontId="0" fillId="2" borderId="0" xfId="0" applyFill="1" applyAlignment="1" applyProtection="1"/>
    <xf numFmtId="0" fontId="0" fillId="2" borderId="0" xfId="0" applyFill="1" applyBorder="1" applyAlignment="1" applyProtection="1">
      <alignment horizontal="center"/>
    </xf>
    <xf numFmtId="0" fontId="15" fillId="2" borderId="0" xfId="0" applyFont="1" applyFill="1" applyAlignment="1" applyProtection="1">
      <alignment wrapText="1"/>
    </xf>
    <xf numFmtId="0" fontId="0" fillId="4" borderId="1" xfId="0" applyFill="1" applyBorder="1" applyAlignment="1" applyProtection="1">
      <alignment horizontal="center"/>
      <protection locked="0"/>
    </xf>
    <xf numFmtId="0" fontId="10" fillId="2" borderId="0" xfId="1" applyFont="1" applyFill="1" applyProtection="1">
      <protection locked="0"/>
    </xf>
    <xf numFmtId="164" fontId="0" fillId="2" borderId="1" xfId="0" applyNumberFormat="1" applyFill="1" applyBorder="1" applyProtection="1">
      <protection locked="0"/>
    </xf>
    <xf numFmtId="164" fontId="6" fillId="2" borderId="1" xfId="0" applyNumberFormat="1" applyFont="1" applyFill="1" applyBorder="1" applyProtection="1">
      <protection locked="0"/>
    </xf>
    <xf numFmtId="164" fontId="6" fillId="2" borderId="7" xfId="0" applyNumberFormat="1" applyFont="1" applyFill="1" applyBorder="1" applyProtection="1">
      <protection locked="0"/>
    </xf>
    <xf numFmtId="0" fontId="0" fillId="2" borderId="0" xfId="0" applyFill="1" applyBorder="1" applyAlignment="1" applyProtection="1">
      <alignment horizontal="center"/>
      <protection locked="0"/>
    </xf>
    <xf numFmtId="0" fontId="13" fillId="2" borderId="0" xfId="0" applyFont="1" applyFill="1"/>
    <xf numFmtId="164" fontId="1" fillId="2" borderId="0" xfId="0" applyNumberFormat="1" applyFont="1" applyFill="1" applyBorder="1"/>
    <xf numFmtId="0" fontId="20" fillId="2" borderId="0" xfId="0" applyFont="1" applyFill="1" applyAlignment="1">
      <alignment horizontal="right"/>
    </xf>
    <xf numFmtId="164" fontId="20" fillId="2" borderId="0" xfId="0" applyNumberFormat="1" applyFont="1" applyFill="1"/>
    <xf numFmtId="0" fontId="21" fillId="2" borderId="0" xfId="0" applyFont="1" applyFill="1" applyAlignment="1">
      <alignment horizontal="right"/>
    </xf>
    <xf numFmtId="164" fontId="21" fillId="2" borderId="0" xfId="0" applyNumberFormat="1" applyFont="1" applyFill="1"/>
    <xf numFmtId="164" fontId="0" fillId="2" borderId="9" xfId="0" applyNumberFormat="1" applyFill="1" applyBorder="1" applyProtection="1">
      <protection locked="0"/>
    </xf>
    <xf numFmtId="0" fontId="0" fillId="2" borderId="0" xfId="0" applyFill="1" applyAlignment="1">
      <alignment horizontal="center" wrapText="1"/>
    </xf>
    <xf numFmtId="164" fontId="4" fillId="2" borderId="0" xfId="0" applyNumberFormat="1" applyFont="1" applyFill="1"/>
    <xf numFmtId="0" fontId="15" fillId="2" borderId="0" xfId="0" applyFont="1" applyFill="1"/>
    <xf numFmtId="0" fontId="0" fillId="2" borderId="0" xfId="0" applyFont="1" applyFill="1" applyAlignment="1">
      <alignment wrapText="1"/>
    </xf>
    <xf numFmtId="0" fontId="23" fillId="2" borderId="0" xfId="0" applyFont="1" applyFill="1"/>
    <xf numFmtId="164" fontId="23" fillId="2" borderId="0" xfId="0" applyNumberFormat="1" applyFont="1" applyFill="1" applyAlignment="1">
      <alignment horizontal="center" vertical="center"/>
    </xf>
    <xf numFmtId="0" fontId="9" fillId="2" borderId="2" xfId="0" applyFont="1" applyFill="1" applyBorder="1" applyAlignment="1">
      <alignment vertical="center"/>
    </xf>
    <xf numFmtId="164" fontId="9" fillId="2" borderId="2" xfId="0" applyNumberFormat="1" applyFont="1" applyFill="1" applyBorder="1" applyAlignment="1">
      <alignment horizontal="center" vertical="center"/>
    </xf>
    <xf numFmtId="0" fontId="22" fillId="0" borderId="0" xfId="0" applyFont="1" applyAlignment="1">
      <alignment horizontal="center" wrapText="1"/>
    </xf>
  </cellXfs>
  <cellStyles count="2">
    <cellStyle name="Lien hypertexte" xfId="1" builtinId="8"/>
    <cellStyle name="Normal" xfId="0" builtinId="0"/>
  </cellStyles>
  <dxfs count="27">
    <dxf>
      <font>
        <color theme="1"/>
      </font>
    </dxf>
    <dxf>
      <font>
        <color theme="1"/>
      </font>
    </dxf>
    <dxf>
      <font>
        <color theme="1"/>
      </font>
    </dxf>
    <dxf>
      <font>
        <color theme="1"/>
      </font>
    </dxf>
    <dxf>
      <font>
        <color auto="1"/>
      </font>
    </dxf>
    <dxf>
      <font>
        <b/>
        <i val="0"/>
        <strike val="0"/>
        <color rgb="FFFF0000"/>
      </font>
      <fill>
        <patternFill patternType="solid">
          <bgColor theme="0"/>
        </patternFill>
      </fill>
    </dxf>
    <dxf>
      <font>
        <color theme="0"/>
      </font>
    </dxf>
    <dxf>
      <font>
        <color theme="0"/>
      </font>
    </dxf>
    <dxf>
      <fill>
        <patternFill>
          <bgColor theme="0" tint="-0.1499679555650502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0" tint="-0.1499679555650502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0" tint="-0.1499679555650502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0" tint="-0.1499679555650502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0" tint="-0.1499679555650502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 style="thin">
          <color auto="1"/>
        </top>
        <bottom/>
        <vertical/>
        <horizontal/>
      </border>
    </dxf>
    <dxf>
      <font>
        <color theme="1"/>
      </font>
    </dxf>
    <dxf>
      <font>
        <color theme="1"/>
      </font>
    </dxf>
    <dxf>
      <font>
        <color theme="1"/>
      </font>
    </dxf>
    <dxf>
      <font>
        <color theme="1"/>
      </font>
    </dxf>
    <dxf>
      <font>
        <color theme="1"/>
      </font>
    </dxf>
    <dxf>
      <font>
        <color theme="0"/>
      </font>
    </dxf>
    <dxf>
      <font>
        <strike val="0"/>
      </font>
      <fill>
        <patternFill patternType="solid"/>
      </fill>
    </dxf>
    <dxf>
      <font>
        <strike val="0"/>
      </font>
      <fill>
        <patternFill patternType="solid"/>
      </fill>
    </dxf>
    <dxf>
      <font>
        <strike val="0"/>
      </font>
      <fill>
        <patternFill patternType="solid"/>
      </fill>
    </dxf>
    <dxf>
      <font>
        <strike val="0"/>
      </font>
      <fill>
        <patternFill patternType="solid"/>
      </fill>
    </dxf>
    <dxf>
      <font>
        <strike val="0"/>
      </font>
      <fill>
        <patternFill patternType="solid"/>
      </fill>
    </dxf>
    <dxf>
      <font>
        <strike/>
        <color auto="1"/>
      </font>
    </dxf>
    <dxf>
      <font>
        <strike val="0"/>
      </font>
      <fill>
        <patternFill patternType="solid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_limites" displayName="tab_limites" ref="A1:C11" totalsRowShown="0">
  <autoFilter ref="A1:C11" xr:uid="{00000000-0009-0000-0100-000002000000}"/>
  <tableColumns count="3">
    <tableColumn id="1" xr3:uid="{00000000-0010-0000-0000-000001000000}" name="Limites de revenu et de fortune pour les avances totales"/>
    <tableColumn id="2" xr3:uid="{00000000-0010-0000-0000-000002000000}" name="Colonne1"/>
    <tableColumn id="3" xr3:uid="{CE6049AF-1793-446A-84C9-239251262FBA}" name="Colonne2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ableau3" displayName="Tableau3" ref="A13:B17" totalsRowShown="0">
  <autoFilter ref="A13:B17" xr:uid="{00000000-0009-0000-0100-000003000000}"/>
  <tableColumns count="2">
    <tableColumn id="1" xr3:uid="{00000000-0010-0000-0100-000001000000}" name="Montant maximal des avances"/>
    <tableColumn id="2" xr3:uid="{00000000-0010-0000-0100-000002000000}" name="Colonne1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EBBFEE-53DC-4D83-95A0-2D0A4FCD12EB}">
  <dimension ref="A1:F31"/>
  <sheetViews>
    <sheetView tabSelected="1" workbookViewId="0">
      <selection activeCell="C5" sqref="C5"/>
    </sheetView>
  </sheetViews>
  <sheetFormatPr baseColWidth="10" defaultColWidth="0" defaultRowHeight="15" zeroHeight="1" x14ac:dyDescent="0.25"/>
  <cols>
    <col min="1" max="1" width="10.7109375" style="46" customWidth="1"/>
    <col min="2" max="2" width="60.7109375" style="46" customWidth="1"/>
    <col min="3" max="4" width="11.42578125" style="46" customWidth="1"/>
    <col min="5" max="5" width="11.42578125" style="46" hidden="1" customWidth="1"/>
    <col min="6" max="6" width="0" style="46" hidden="1" customWidth="1"/>
    <col min="7" max="16384" width="11.42578125" style="46" hidden="1"/>
  </cols>
  <sheetData>
    <row r="1" spans="1:6" x14ac:dyDescent="0.25">
      <c r="A1" s="45"/>
      <c r="B1" s="45"/>
      <c r="C1" s="45"/>
      <c r="D1" s="45"/>
      <c r="E1" s="45"/>
      <c r="F1" s="45"/>
    </row>
    <row r="2" spans="1:6" x14ac:dyDescent="0.25">
      <c r="A2" s="45"/>
      <c r="B2" s="45"/>
      <c r="C2" s="45"/>
      <c r="D2" s="45"/>
      <c r="E2" s="45"/>
      <c r="F2" s="45"/>
    </row>
    <row r="3" spans="1:6" ht="18.75" x14ac:dyDescent="0.3">
      <c r="A3" s="45"/>
      <c r="B3" s="47" t="s">
        <v>0</v>
      </c>
      <c r="C3" s="45"/>
      <c r="D3" s="45"/>
      <c r="E3" s="45"/>
      <c r="F3" s="45"/>
    </row>
    <row r="4" spans="1:6" ht="15" customHeight="1" x14ac:dyDescent="0.3">
      <c r="A4" s="45"/>
      <c r="B4" s="47"/>
      <c r="C4" s="45"/>
      <c r="D4" s="45"/>
      <c r="E4" s="45"/>
      <c r="F4" s="45"/>
    </row>
    <row r="5" spans="1:6" ht="30" x14ac:dyDescent="0.25">
      <c r="A5" s="45"/>
      <c r="B5" s="48" t="s">
        <v>1</v>
      </c>
      <c r="C5" s="6" t="s">
        <v>70</v>
      </c>
      <c r="D5" s="45"/>
      <c r="E5" s="45"/>
      <c r="F5" s="45"/>
    </row>
    <row r="6" spans="1:6" ht="5.0999999999999996" customHeight="1" x14ac:dyDescent="0.25">
      <c r="A6" s="45"/>
      <c r="B6" s="49"/>
      <c r="C6" s="50"/>
      <c r="D6" s="51"/>
      <c r="E6" s="45"/>
      <c r="F6" s="45"/>
    </row>
    <row r="7" spans="1:6" x14ac:dyDescent="0.25">
      <c r="A7" s="45"/>
      <c r="B7" s="52" t="s">
        <v>2</v>
      </c>
      <c r="C7" s="55"/>
      <c r="D7" s="45"/>
      <c r="E7" s="45"/>
      <c r="F7" s="45"/>
    </row>
    <row r="8" spans="1:6" ht="5.0999999999999996" customHeight="1" x14ac:dyDescent="0.25">
      <c r="A8" s="45"/>
      <c r="B8" s="52"/>
      <c r="C8" s="53"/>
      <c r="D8" s="45"/>
      <c r="E8" s="45"/>
      <c r="F8" s="45"/>
    </row>
    <row r="9" spans="1:6" ht="30" x14ac:dyDescent="0.25">
      <c r="A9" s="45"/>
      <c r="B9" s="54" t="s">
        <v>49</v>
      </c>
      <c r="C9" s="6"/>
      <c r="D9" s="45"/>
      <c r="E9" s="45"/>
      <c r="F9" s="45"/>
    </row>
    <row r="10" spans="1:6" x14ac:dyDescent="0.25">
      <c r="A10" s="45"/>
      <c r="B10" s="45"/>
      <c r="C10" s="45"/>
      <c r="D10" s="45"/>
      <c r="E10" s="45"/>
      <c r="F10" s="45"/>
    </row>
    <row r="11" spans="1:6" ht="18.75" x14ac:dyDescent="0.3">
      <c r="A11" s="45"/>
      <c r="B11" s="56" t="s">
        <v>30</v>
      </c>
      <c r="C11" s="45"/>
      <c r="D11" s="45"/>
      <c r="E11" s="45"/>
      <c r="F11" s="45"/>
    </row>
    <row r="12" spans="1:6" x14ac:dyDescent="0.25">
      <c r="A12" s="45"/>
      <c r="B12" s="45"/>
      <c r="C12" s="45"/>
      <c r="D12" s="45"/>
      <c r="E12" s="45"/>
      <c r="F12" s="45"/>
    </row>
    <row r="13" spans="1:6" x14ac:dyDescent="0.25">
      <c r="A13" s="45"/>
      <c r="B13" s="45"/>
      <c r="C13" s="45"/>
      <c r="D13" s="45"/>
      <c r="E13" s="45"/>
      <c r="F13" s="45"/>
    </row>
    <row r="14" spans="1:6" x14ac:dyDescent="0.25">
      <c r="A14" s="45"/>
      <c r="B14" s="45"/>
      <c r="C14" s="45"/>
      <c r="D14" s="45"/>
      <c r="E14" s="45"/>
      <c r="F14" s="45"/>
    </row>
    <row r="15" spans="1:6" x14ac:dyDescent="0.25">
      <c r="A15" s="45"/>
      <c r="B15" s="45"/>
      <c r="C15" s="45"/>
      <c r="D15" s="45"/>
      <c r="E15" s="45"/>
      <c r="F15" s="45"/>
    </row>
    <row r="16" spans="1:6" x14ac:dyDescent="0.25">
      <c r="A16" s="45"/>
      <c r="B16" s="45"/>
      <c r="C16" s="45"/>
      <c r="D16" s="45"/>
      <c r="E16" s="45"/>
      <c r="F16" s="45"/>
    </row>
    <row r="17" spans="1:6" x14ac:dyDescent="0.25">
      <c r="A17" s="45"/>
      <c r="B17" s="45"/>
      <c r="C17" s="45"/>
      <c r="D17" s="45"/>
      <c r="E17" s="45"/>
      <c r="F17" s="45"/>
    </row>
    <row r="18" spans="1:6" ht="15.75" customHeight="1" x14ac:dyDescent="0.25">
      <c r="A18" s="45"/>
      <c r="B18" s="45" t="s">
        <v>44</v>
      </c>
      <c r="C18" s="45"/>
      <c r="D18" s="45"/>
      <c r="E18" s="45"/>
      <c r="F18" s="45"/>
    </row>
    <row r="19" spans="1:6" hidden="1" x14ac:dyDescent="0.25">
      <c r="A19" s="45"/>
      <c r="B19" s="45"/>
      <c r="C19" s="45"/>
      <c r="D19" s="45"/>
      <c r="E19" s="45"/>
      <c r="F19" s="45"/>
    </row>
    <row r="20" spans="1:6" hidden="1" x14ac:dyDescent="0.25">
      <c r="A20" s="45"/>
      <c r="B20" s="45"/>
      <c r="C20" s="45"/>
      <c r="D20" s="45"/>
      <c r="E20" s="45"/>
      <c r="F20" s="45"/>
    </row>
    <row r="31" spans="1:6" hidden="1" x14ac:dyDescent="0.25">
      <c r="C31" s="46" t="s">
        <v>44</v>
      </c>
    </row>
  </sheetData>
  <sheetProtection algorithmName="SHA-512" hashValue="rsSVQZb4jD18FzAkcb4usgfXRi+170VsweEeB5EeBba9TEG6kmFvFsGYERfOwliidG3OsQJ2fizMxMAD8aaLCw==" saltValue="jXc9wIHY8VeHpPSuAeUpUA==" spinCount="100000" sheet="1" objects="1" scenarios="1" selectLockedCells="1"/>
  <dataValidations count="1">
    <dataValidation type="list" allowBlank="1" showInputMessage="1" showErrorMessage="1" sqref="C5:C6" xr:uid="{00000000-0002-0000-0000-000000000000}">
      <formula1>"oui,non"</formula1>
    </dataValidation>
  </dataValidations>
  <hyperlinks>
    <hyperlink ref="B11" location="Calcul!A1" display="Passer au calcul du revenu déterminant" xr:uid="{A8C617F7-6064-4CCE-BF21-057BFCC01D6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2"/>
  <sheetViews>
    <sheetView workbookViewId="0">
      <selection activeCell="C6" sqref="C6"/>
    </sheetView>
  </sheetViews>
  <sheetFormatPr baseColWidth="10" defaultColWidth="0" defaultRowHeight="15" zeroHeight="1" x14ac:dyDescent="0.25"/>
  <cols>
    <col min="1" max="1" width="10.7109375" style="3" customWidth="1"/>
    <col min="2" max="2" width="62.7109375" style="3" bestFit="1" customWidth="1"/>
    <col min="3" max="3" width="20.42578125" style="15" customWidth="1"/>
    <col min="4" max="4" width="12.28515625" style="15" hidden="1" customWidth="1"/>
    <col min="5" max="5" width="13.85546875" style="3" customWidth="1"/>
    <col min="6" max="7" width="0" style="3" hidden="1" customWidth="1"/>
    <col min="8" max="16384" width="11.42578125" style="3" hidden="1"/>
  </cols>
  <sheetData>
    <row r="1" spans="2:4" x14ac:dyDescent="0.25"/>
    <row r="2" spans="2:4" ht="18.75" x14ac:dyDescent="0.3">
      <c r="B2" s="7" t="s">
        <v>3</v>
      </c>
    </row>
    <row r="3" spans="2:4" x14ac:dyDescent="0.25"/>
    <row r="4" spans="2:4" x14ac:dyDescent="0.25">
      <c r="B4" s="2" t="s">
        <v>4</v>
      </c>
    </row>
    <row r="5" spans="2:4" x14ac:dyDescent="0.25">
      <c r="B5" s="70" t="s">
        <v>60</v>
      </c>
      <c r="C5" s="57"/>
      <c r="D5" s="31">
        <f>C5</f>
        <v>0</v>
      </c>
    </row>
    <row r="6" spans="2:4" x14ac:dyDescent="0.25">
      <c r="B6" s="3" t="s">
        <v>59</v>
      </c>
      <c r="C6" s="57"/>
      <c r="D6" s="32">
        <f>IF(C6&gt;déduction_maximale_pour_frais_de_garde*nbEnfants,déduction_maximale_pour_frais_de_garde*nbEnfants,C6)</f>
        <v>0</v>
      </c>
    </row>
    <row r="7" spans="2:4" x14ac:dyDescent="0.25">
      <c r="B7" s="70" t="s">
        <v>61</v>
      </c>
      <c r="C7" s="57"/>
      <c r="D7" s="32">
        <f t="shared" ref="D7:D9" si="0">C7</f>
        <v>0</v>
      </c>
    </row>
    <row r="8" spans="2:4" x14ac:dyDescent="0.25">
      <c r="B8" s="3" t="s">
        <v>5</v>
      </c>
      <c r="C8" s="57"/>
      <c r="D8" s="32">
        <f t="shared" si="0"/>
        <v>0</v>
      </c>
    </row>
    <row r="9" spans="2:4" x14ac:dyDescent="0.25">
      <c r="B9" s="3" t="s">
        <v>56</v>
      </c>
      <c r="C9" s="67"/>
      <c r="D9" s="32">
        <f t="shared" si="0"/>
        <v>0</v>
      </c>
    </row>
    <row r="10" spans="2:4" x14ac:dyDescent="0.25">
      <c r="B10" s="5" t="s">
        <v>6</v>
      </c>
      <c r="C10" s="35">
        <f>SUM(C5:C9)-C6*2</f>
        <v>0</v>
      </c>
      <c r="D10" s="33">
        <f>SUM(D5:D9)-D6*2</f>
        <v>0</v>
      </c>
    </row>
    <row r="11" spans="2:4" x14ac:dyDescent="0.25"/>
    <row r="12" spans="2:4" x14ac:dyDescent="0.25">
      <c r="B12" s="2" t="s">
        <v>7</v>
      </c>
    </row>
    <row r="13" spans="2:4" x14ac:dyDescent="0.25">
      <c r="B13" s="41" t="s">
        <v>68</v>
      </c>
      <c r="C13" s="57"/>
      <c r="D13" s="31" t="str">
        <f>IF(C13="","",C13)</f>
        <v/>
      </c>
    </row>
    <row r="14" spans="2:4" x14ac:dyDescent="0.25">
      <c r="B14" s="41" t="s">
        <v>64</v>
      </c>
      <c r="C14" s="57"/>
      <c r="D14" s="32">
        <f>C14</f>
        <v>0</v>
      </c>
    </row>
    <row r="15" spans="2:4" x14ac:dyDescent="0.25">
      <c r="B15" s="41" t="s">
        <v>65</v>
      </c>
      <c r="C15" s="57"/>
      <c r="D15" s="32" t="str">
        <f>IF(C15="","",C15)</f>
        <v/>
      </c>
    </row>
    <row r="16" spans="2:4" x14ac:dyDescent="0.25">
      <c r="B16" s="41" t="s">
        <v>66</v>
      </c>
      <c r="C16" s="57"/>
      <c r="D16" s="32" t="str">
        <f>IF(C16="","",C16)</f>
        <v/>
      </c>
    </row>
    <row r="17" spans="2:7" ht="30" x14ac:dyDescent="0.25">
      <c r="B17" s="71" t="s">
        <v>67</v>
      </c>
      <c r="C17" s="57"/>
      <c r="D17" s="32" t="str">
        <f>IF(C17="","",C17)</f>
        <v/>
      </c>
    </row>
    <row r="18" spans="2:7" x14ac:dyDescent="0.25">
      <c r="B18" s="5" t="s">
        <v>6</v>
      </c>
      <c r="C18" s="35">
        <f>C13-SUM(C14:C17)</f>
        <v>0</v>
      </c>
      <c r="D18" s="33">
        <f>IF(ouinonconcubin="non",0,IF(ISBLANK(C13),0-SUM(D14:D17),D13-SUM(D14:D17)))</f>
        <v>0</v>
      </c>
    </row>
    <row r="19" spans="2:7" x14ac:dyDescent="0.25"/>
    <row r="20" spans="2:7" x14ac:dyDescent="0.25">
      <c r="B20" s="28" t="s">
        <v>9</v>
      </c>
      <c r="C20" s="29"/>
      <c r="D20" s="27"/>
    </row>
    <row r="21" spans="2:7" x14ac:dyDescent="0.25">
      <c r="B21" s="30" t="s">
        <v>50</v>
      </c>
      <c r="C21" s="58"/>
      <c r="D21" s="31" t="str">
        <f>IF(C21="","",IF(C21&gt;franchise_revenus_de_l_enfant,C21-franchise_revenus_de_l_enfant,0))</f>
        <v/>
      </c>
      <c r="E21" s="34" t="s">
        <v>27</v>
      </c>
    </row>
    <row r="22" spans="2:7" ht="15.75" thickBot="1" x14ac:dyDescent="0.3">
      <c r="B22" s="20" t="s">
        <v>5</v>
      </c>
      <c r="C22" s="59"/>
      <c r="D22" s="32" t="str">
        <f>IF(C22="","",C22)</f>
        <v/>
      </c>
      <c r="F22" s="3" t="s">
        <v>44</v>
      </c>
      <c r="G22" s="4"/>
    </row>
    <row r="23" spans="2:7" ht="15.75" thickTop="1" x14ac:dyDescent="0.25">
      <c r="B23" s="30" t="s">
        <v>6</v>
      </c>
      <c r="C23" s="36">
        <f>SUM(C21:C22)</f>
        <v>0</v>
      </c>
      <c r="D23" s="33">
        <f>SUM(D21:D22)</f>
        <v>0</v>
      </c>
    </row>
    <row r="24" spans="2:7" x14ac:dyDescent="0.25">
      <c r="B24" s="30"/>
      <c r="C24" s="29"/>
      <c r="D24" s="27"/>
    </row>
    <row r="25" spans="2:7" x14ac:dyDescent="0.25">
      <c r="B25" s="28" t="s">
        <v>10</v>
      </c>
      <c r="C25" s="29"/>
      <c r="D25" s="27"/>
    </row>
    <row r="26" spans="2:7" x14ac:dyDescent="0.25">
      <c r="B26" s="30" t="s">
        <v>50</v>
      </c>
      <c r="C26" s="58"/>
      <c r="D26" s="31" t="str">
        <f>IF(C26="","",IF(C26&gt;franchise_revenus_de_l_enfant,C26-franchise_revenus_de_l_enfant,0))</f>
        <v/>
      </c>
    </row>
    <row r="27" spans="2:7" ht="15.75" thickBot="1" x14ac:dyDescent="0.3">
      <c r="B27" s="20" t="s">
        <v>5</v>
      </c>
      <c r="C27" s="59"/>
      <c r="D27" s="32" t="str">
        <f>IF(C27="","",C27)</f>
        <v/>
      </c>
    </row>
    <row r="28" spans="2:7" ht="15.75" thickTop="1" x14ac:dyDescent="0.25">
      <c r="B28" s="30" t="s">
        <v>6</v>
      </c>
      <c r="C28" s="36">
        <f>SUM(C26:C27)</f>
        <v>0</v>
      </c>
      <c r="D28" s="33">
        <f>SUM(D26:D27)</f>
        <v>0</v>
      </c>
    </row>
    <row r="29" spans="2:7" x14ac:dyDescent="0.25">
      <c r="B29" s="30"/>
      <c r="C29" s="29"/>
      <c r="D29" s="27"/>
    </row>
    <row r="30" spans="2:7" x14ac:dyDescent="0.25">
      <c r="B30" s="28" t="s">
        <v>11</v>
      </c>
      <c r="C30" s="29"/>
      <c r="D30" s="29"/>
    </row>
    <row r="31" spans="2:7" x14ac:dyDescent="0.25">
      <c r="B31" s="30" t="s">
        <v>50</v>
      </c>
      <c r="C31" s="58"/>
      <c r="D31" s="31">
        <f>IF(C31&gt;franchise_revenus_de_l_enfant,C31-franchise_revenus_de_l_enfant,0)</f>
        <v>0</v>
      </c>
    </row>
    <row r="32" spans="2:7" ht="15.75" thickBot="1" x14ac:dyDescent="0.3">
      <c r="B32" s="20" t="s">
        <v>5</v>
      </c>
      <c r="C32" s="59"/>
      <c r="D32" s="32">
        <f>C32</f>
        <v>0</v>
      </c>
    </row>
    <row r="33" spans="2:4" ht="15.75" thickTop="1" x14ac:dyDescent="0.25">
      <c r="B33" s="30" t="s">
        <v>6</v>
      </c>
      <c r="C33" s="36">
        <f>SUM(C31:C32)</f>
        <v>0</v>
      </c>
      <c r="D33" s="33">
        <f>SUM(D31:D32)</f>
        <v>0</v>
      </c>
    </row>
    <row r="34" spans="2:4" x14ac:dyDescent="0.25">
      <c r="B34" s="30"/>
      <c r="C34" s="29"/>
      <c r="D34" s="29"/>
    </row>
    <row r="35" spans="2:4" x14ac:dyDescent="0.25">
      <c r="B35" s="28" t="s">
        <v>28</v>
      </c>
      <c r="C35" s="29"/>
      <c r="D35" s="29"/>
    </row>
    <row r="36" spans="2:4" x14ac:dyDescent="0.25">
      <c r="B36" s="30" t="s">
        <v>50</v>
      </c>
      <c r="C36" s="58"/>
      <c r="D36" s="31">
        <f>IF(C36&gt;franchise_revenus_de_l_enfant,C36-franchise_revenus_de_l_enfant,0)</f>
        <v>0</v>
      </c>
    </row>
    <row r="37" spans="2:4" ht="15.75" thickBot="1" x14ac:dyDescent="0.3">
      <c r="B37" s="20" t="s">
        <v>5</v>
      </c>
      <c r="C37" s="59"/>
      <c r="D37" s="32">
        <f>C37</f>
        <v>0</v>
      </c>
    </row>
    <row r="38" spans="2:4" ht="15.75" thickTop="1" x14ac:dyDescent="0.25">
      <c r="B38" s="30" t="s">
        <v>6</v>
      </c>
      <c r="C38" s="36">
        <f>SUM(C36:C37)</f>
        <v>0</v>
      </c>
      <c r="D38" s="33">
        <f>SUM(D36:D37)</f>
        <v>0</v>
      </c>
    </row>
    <row r="39" spans="2:4" x14ac:dyDescent="0.25">
      <c r="B39" s="30"/>
      <c r="C39" s="29"/>
      <c r="D39" s="29"/>
    </row>
    <row r="40" spans="2:4" x14ac:dyDescent="0.25">
      <c r="B40" s="28" t="s">
        <v>29</v>
      </c>
      <c r="C40" s="29"/>
      <c r="D40" s="29"/>
    </row>
    <row r="41" spans="2:4" x14ac:dyDescent="0.25">
      <c r="B41" s="30" t="s">
        <v>50</v>
      </c>
      <c r="C41" s="58"/>
      <c r="D41" s="31">
        <f>IF(C41&gt;franchise_revenus_de_l_enfant,C41-franchise_revenus_de_l_enfant,0)</f>
        <v>0</v>
      </c>
    </row>
    <row r="42" spans="2:4" ht="15.75" thickBot="1" x14ac:dyDescent="0.3">
      <c r="B42" s="20" t="s">
        <v>5</v>
      </c>
      <c r="C42" s="59"/>
      <c r="D42" s="32">
        <f>C42</f>
        <v>0</v>
      </c>
    </row>
    <row r="43" spans="2:4" ht="15.75" thickTop="1" x14ac:dyDescent="0.25">
      <c r="B43" s="30" t="s">
        <v>6</v>
      </c>
      <c r="C43" s="36">
        <f>SUM(C41:C42)</f>
        <v>0</v>
      </c>
      <c r="D43" s="33">
        <f>SUM(D41:D42)</f>
        <v>0</v>
      </c>
    </row>
    <row r="44" spans="2:4" x14ac:dyDescent="0.25"/>
    <row r="45" spans="2:4" ht="15.75" thickBot="1" x14ac:dyDescent="0.3">
      <c r="B45" s="72"/>
      <c r="C45" s="73"/>
    </row>
    <row r="46" spans="2:4" ht="26.25" customHeight="1" thickTop="1" x14ac:dyDescent="0.25">
      <c r="B46" s="74" t="s">
        <v>69</v>
      </c>
      <c r="C46" s="75">
        <f>D10+D18+D23+D28+D33+D38+D43</f>
        <v>0</v>
      </c>
      <c r="D46" s="75"/>
    </row>
    <row r="47" spans="2:4" x14ac:dyDescent="0.25"/>
    <row r="48" spans="2:4" ht="18.75" x14ac:dyDescent="0.3">
      <c r="B48" s="56" t="s">
        <v>31</v>
      </c>
    </row>
    <row r="49" x14ac:dyDescent="0.25"/>
    <row r="50" x14ac:dyDescent="0.25"/>
    <row r="51" x14ac:dyDescent="0.25"/>
    <row r="52" x14ac:dyDescent="0.25"/>
    <row r="53" x14ac:dyDescent="0.25"/>
    <row r="54" x14ac:dyDescent="0.25"/>
    <row r="55" x14ac:dyDescent="0.25"/>
    <row r="56" x14ac:dyDescent="0.25"/>
    <row r="57" x14ac:dyDescent="0.25"/>
    <row r="58" x14ac:dyDescent="0.25"/>
    <row r="59" x14ac:dyDescent="0.25"/>
    <row r="60" x14ac:dyDescent="0.25"/>
    <row r="61" x14ac:dyDescent="0.25"/>
    <row r="62" x14ac:dyDescent="0.25"/>
  </sheetData>
  <sheetProtection algorithmName="SHA-512" hashValue="+rJonmbsFe2bklBDNBgqvtvtKy1Mjd9Cf9wHjmNtUvcmtA9UNGHxhiSjmPbUZua6yRXTkOhF/HWlKP6tN792Kw==" saltValue="kmHN0LnYd8DE7BPEIJFVfg==" spinCount="100000" sheet="1" objects="1" scenarios="1" selectLockedCells="1"/>
  <mergeCells count="1">
    <mergeCell ref="C46:D46"/>
  </mergeCells>
  <hyperlinks>
    <hyperlink ref="B48" location="Fortune!A1" display="Passer au calcul de la fortune" xr:uid="{A273F271-B71E-40C3-ACB8-B703E55EF314}"/>
  </hyperlinks>
  <pageMargins left="0.7" right="0.7" top="0.75" bottom="0.75" header="0.3" footer="0.3"/>
  <pageSetup paperSize="9"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" id="{6C906DB3-19E1-4DCC-BFD9-374F5AB33B49}">
            <xm:f>Infos!$C$7&gt;=1</xm:f>
            <x14:dxf>
              <font>
                <strike val="0"/>
              </font>
              <fill>
                <patternFill patternType="solid"/>
              </fill>
            </x14:dxf>
          </x14:cfRule>
          <xm:sqref>B31</xm:sqref>
        </x14:conditionalFormatting>
        <x14:conditionalFormatting xmlns:xm="http://schemas.microsoft.com/office/excel/2006/main">
          <x14:cfRule type="expression" priority="2" id="{50867AF0-3E19-4D9B-841D-166E6B5BCD5C}">
            <xm:f>Infos!$C$5="non"</xm:f>
            <x14:dxf>
              <font>
                <strike/>
                <color auto="1"/>
              </font>
            </x14:dxf>
          </x14:cfRule>
          <xm:sqref>B12:C18</xm:sqref>
        </x14:conditionalFormatting>
        <x14:conditionalFormatting xmlns:xm="http://schemas.microsoft.com/office/excel/2006/main">
          <x14:cfRule type="expression" priority="39" id="{84291764-41AF-4CC4-B02B-D09465B66E3D}">
            <xm:f>Infos!$C$7&gt;=1</xm:f>
            <x14:dxf>
              <font>
                <strike val="0"/>
              </font>
              <fill>
                <patternFill patternType="solid"/>
              </fill>
            </x14:dxf>
          </x14:cfRule>
          <xm:sqref>B20:D20 B21:C23 B24:D24</xm:sqref>
        </x14:conditionalFormatting>
        <x14:conditionalFormatting xmlns:xm="http://schemas.microsoft.com/office/excel/2006/main">
          <x14:cfRule type="expression" priority="42" id="{D7CE1D0C-F9B1-406E-A356-EC1959CCD305}">
            <xm:f>Infos!$C$7&gt;=2</xm:f>
            <x14:dxf>
              <font>
                <strike val="0"/>
              </font>
              <fill>
                <patternFill patternType="solid"/>
              </fill>
            </x14:dxf>
          </x14:cfRule>
          <xm:sqref>B25:D25 B26:C28 B29:D29</xm:sqref>
        </x14:conditionalFormatting>
        <x14:conditionalFormatting xmlns:xm="http://schemas.microsoft.com/office/excel/2006/main">
          <x14:cfRule type="expression" priority="45" id="{09930BB3-4AE9-4095-8058-42D6874EFEF3}">
            <xm:f>Infos!$C$7&gt;=3</xm:f>
            <x14:dxf>
              <font>
                <strike val="0"/>
              </font>
              <fill>
                <patternFill patternType="solid"/>
              </fill>
            </x14:dxf>
          </x14:cfRule>
          <xm:sqref>B30:D30 C31 B32:C33 B34:D34</xm:sqref>
        </x14:conditionalFormatting>
        <x14:conditionalFormatting xmlns:xm="http://schemas.microsoft.com/office/excel/2006/main">
          <x14:cfRule type="expression" priority="48" id="{0ACCE227-B2E7-4799-B968-B452866102AF}">
            <xm:f>Infos!$C$7&gt;=4</xm:f>
            <x14:dxf>
              <font>
                <strike val="0"/>
              </font>
              <fill>
                <patternFill patternType="solid"/>
              </fill>
            </x14:dxf>
          </x14:cfRule>
          <xm:sqref>B35:D35 B36:C38 B39:D39</xm:sqref>
        </x14:conditionalFormatting>
        <x14:conditionalFormatting xmlns:xm="http://schemas.microsoft.com/office/excel/2006/main">
          <x14:cfRule type="expression" priority="51" id="{E31C9A8A-5625-4E7C-B97F-28D530F02633}">
            <xm:f>Infos!$C$7&gt;=5</xm:f>
            <x14:dxf>
              <font>
                <strike val="0"/>
              </font>
              <fill>
                <patternFill patternType="solid"/>
              </fill>
            </x14:dxf>
          </x14:cfRule>
          <xm:sqref>B40:D40 B41:C43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999999-AEFD-43B7-90BB-1791F5A16E6B}">
  <dimension ref="A1:XEJ32"/>
  <sheetViews>
    <sheetView zoomScaleNormal="100" workbookViewId="0">
      <selection activeCell="C5" sqref="C5"/>
    </sheetView>
  </sheetViews>
  <sheetFormatPr baseColWidth="10" defaultRowHeight="15" zeroHeight="1" x14ac:dyDescent="0.25"/>
  <cols>
    <col min="1" max="1" width="10.7109375" customWidth="1"/>
    <col min="2" max="2" width="60.7109375" customWidth="1"/>
    <col min="3" max="3" width="17.5703125" customWidth="1"/>
    <col min="4" max="6" width="10.7109375" customWidth="1"/>
    <col min="7" max="7" width="0.140625" customWidth="1"/>
    <col min="8" max="21" width="11.42578125" hidden="1" customWidth="1"/>
    <col min="22" max="16361" width="0" hidden="1" customWidth="1"/>
    <col min="16362" max="16363" width="11.42578125" hidden="1" customWidth="1"/>
    <col min="16364" max="16364" width="3.42578125" hidden="1" customWidth="1"/>
    <col min="16365" max="16384" width="11.42578125" hidden="1" customWidth="1"/>
  </cols>
  <sheetData>
    <row r="1" spans="1:6" x14ac:dyDescent="0.25">
      <c r="A1" s="3"/>
      <c r="B1" s="3"/>
      <c r="C1" s="3"/>
      <c r="D1" s="3"/>
      <c r="E1" s="3"/>
      <c r="F1" s="3"/>
    </row>
    <row r="2" spans="1:6" ht="18.75" x14ac:dyDescent="0.3">
      <c r="A2" s="3"/>
      <c r="B2" s="7" t="s">
        <v>32</v>
      </c>
      <c r="C2" s="3"/>
      <c r="D2" s="3"/>
      <c r="E2" s="3"/>
      <c r="F2" s="3"/>
    </row>
    <row r="3" spans="1:6" x14ac:dyDescent="0.25">
      <c r="A3" s="3"/>
      <c r="B3" s="8" t="s">
        <v>33</v>
      </c>
      <c r="C3" s="3"/>
      <c r="D3" s="3"/>
      <c r="E3" s="3"/>
      <c r="F3" s="3"/>
    </row>
    <row r="4" spans="1:6" x14ac:dyDescent="0.25">
      <c r="A4" s="3"/>
      <c r="B4" s="3"/>
      <c r="C4" s="3"/>
      <c r="D4" s="3"/>
      <c r="E4" s="3"/>
      <c r="F4" s="3"/>
    </row>
    <row r="5" spans="1:6" x14ac:dyDescent="0.25">
      <c r="A5" s="3"/>
      <c r="B5" s="4" t="s">
        <v>4</v>
      </c>
      <c r="C5" s="55"/>
      <c r="D5" s="3"/>
      <c r="E5" s="3"/>
      <c r="F5" s="3"/>
    </row>
    <row r="6" spans="1:6" x14ac:dyDescent="0.25">
      <c r="A6" s="3"/>
      <c r="B6" s="4" t="s">
        <v>34</v>
      </c>
      <c r="C6" s="55"/>
      <c r="D6" s="3"/>
      <c r="E6" s="3"/>
      <c r="F6" s="3"/>
    </row>
    <row r="7" spans="1:6" x14ac:dyDescent="0.25">
      <c r="A7" s="3"/>
      <c r="B7" s="9" t="s">
        <v>9</v>
      </c>
      <c r="C7" s="60"/>
      <c r="D7" s="3"/>
      <c r="E7" s="3"/>
      <c r="F7" s="3"/>
    </row>
    <row r="8" spans="1:6" x14ac:dyDescent="0.25">
      <c r="A8" s="3"/>
      <c r="B8" s="9" t="s">
        <v>10</v>
      </c>
      <c r="C8" s="60"/>
      <c r="D8" s="3"/>
      <c r="E8" s="3"/>
      <c r="F8" s="3"/>
    </row>
    <row r="9" spans="1:6" x14ac:dyDescent="0.25">
      <c r="A9" s="3"/>
      <c r="B9" s="9" t="s">
        <v>11</v>
      </c>
      <c r="C9" s="60"/>
      <c r="D9" s="3"/>
      <c r="E9" s="3"/>
      <c r="F9" s="3"/>
    </row>
    <row r="10" spans="1:6" x14ac:dyDescent="0.25">
      <c r="A10" s="3"/>
      <c r="B10" s="9" t="s">
        <v>28</v>
      </c>
      <c r="C10" s="60"/>
      <c r="D10" s="3"/>
      <c r="E10" s="3"/>
      <c r="F10" s="3"/>
    </row>
    <row r="11" spans="1:6" ht="15.75" thickBot="1" x14ac:dyDescent="0.3">
      <c r="A11" s="3"/>
      <c r="B11" s="9" t="s">
        <v>29</v>
      </c>
      <c r="C11" s="60"/>
      <c r="D11" s="3"/>
      <c r="E11" s="3"/>
      <c r="F11" s="3"/>
    </row>
    <row r="12" spans="1:6" ht="19.5" thickTop="1" x14ac:dyDescent="0.25">
      <c r="A12" s="3"/>
      <c r="B12" s="25" t="s">
        <v>38</v>
      </c>
      <c r="C12" s="26">
        <f>SUM(C5:C11)</f>
        <v>0</v>
      </c>
      <c r="D12" s="12"/>
      <c r="E12" s="3"/>
      <c r="F12" s="3"/>
    </row>
    <row r="13" spans="1:6" ht="18.75" x14ac:dyDescent="0.25">
      <c r="A13" s="3"/>
      <c r="B13" s="13"/>
      <c r="C13" s="12"/>
      <c r="D13" s="12"/>
      <c r="E13" s="3"/>
      <c r="F13" s="3"/>
    </row>
    <row r="14" spans="1:6" ht="18.75" x14ac:dyDescent="0.3">
      <c r="A14" s="3"/>
      <c r="B14" s="56" t="s">
        <v>48</v>
      </c>
      <c r="C14" s="3"/>
      <c r="D14" s="3"/>
      <c r="E14" s="3"/>
      <c r="F14" s="3"/>
    </row>
    <row r="15" spans="1:6" x14ac:dyDescent="0.25">
      <c r="A15" s="3"/>
      <c r="B15" s="3"/>
      <c r="C15" s="3"/>
      <c r="D15" s="3"/>
      <c r="E15" s="3"/>
      <c r="F15" s="3"/>
    </row>
    <row r="16" spans="1:6" x14ac:dyDescent="0.25">
      <c r="A16" s="3"/>
      <c r="C16" s="3"/>
      <c r="D16" s="3"/>
      <c r="E16" s="3"/>
      <c r="F16" s="3"/>
    </row>
    <row r="17" spans="1:6" x14ac:dyDescent="0.25">
      <c r="A17" s="3"/>
      <c r="B17" s="3"/>
      <c r="C17" s="3"/>
      <c r="D17" s="3"/>
      <c r="E17" s="3"/>
      <c r="F17" s="3"/>
    </row>
    <row r="18" spans="1:6" x14ac:dyDescent="0.25">
      <c r="A18" s="3"/>
      <c r="B18" s="3"/>
      <c r="C18" s="3"/>
      <c r="D18" s="3"/>
      <c r="E18" s="3"/>
      <c r="F18" s="3"/>
    </row>
    <row r="19" spans="1:6" x14ac:dyDescent="0.25">
      <c r="A19" s="3"/>
      <c r="B19" s="3"/>
      <c r="C19" s="3"/>
      <c r="D19" s="3"/>
      <c r="E19" s="3"/>
      <c r="F19" s="3"/>
    </row>
    <row r="20" spans="1:6" x14ac:dyDescent="0.25">
      <c r="A20" s="3"/>
      <c r="B20" s="3"/>
      <c r="C20" s="3"/>
      <c r="D20" s="3"/>
      <c r="E20" s="3"/>
      <c r="F20" s="3"/>
    </row>
    <row r="21" spans="1:6" x14ac:dyDescent="0.25">
      <c r="A21" s="3"/>
      <c r="B21" s="3"/>
      <c r="C21" s="3"/>
      <c r="D21" s="3"/>
      <c r="E21" s="3"/>
      <c r="F21" s="3"/>
    </row>
    <row r="22" spans="1:6" x14ac:dyDescent="0.25">
      <c r="A22" s="3"/>
      <c r="B22" s="3"/>
      <c r="C22" s="3"/>
      <c r="D22" s="3"/>
      <c r="E22" s="3"/>
      <c r="F22" s="3"/>
    </row>
    <row r="23" spans="1:6" x14ac:dyDescent="0.25">
      <c r="A23" s="3"/>
      <c r="B23" s="3"/>
      <c r="C23" s="3"/>
      <c r="D23" s="3"/>
      <c r="E23" s="3"/>
      <c r="F23" s="3"/>
    </row>
    <row r="24" spans="1:6" x14ac:dyDescent="0.25">
      <c r="A24" s="3"/>
      <c r="B24" s="3"/>
      <c r="C24" s="3"/>
      <c r="D24" s="3"/>
      <c r="E24" s="3"/>
      <c r="F24" s="3"/>
    </row>
    <row r="25" spans="1:6" x14ac:dyDescent="0.25">
      <c r="A25" s="3"/>
      <c r="B25" s="3"/>
      <c r="C25" s="3"/>
      <c r="D25" s="3"/>
      <c r="E25" s="3"/>
      <c r="F25" s="3"/>
    </row>
    <row r="26" spans="1:6" x14ac:dyDescent="0.25">
      <c r="A26" s="3"/>
      <c r="B26" s="3"/>
      <c r="C26" s="3"/>
      <c r="D26" s="3"/>
      <c r="E26" s="3"/>
      <c r="F26" s="3"/>
    </row>
    <row r="27" spans="1:6" x14ac:dyDescent="0.25">
      <c r="A27" s="3"/>
      <c r="B27" s="3"/>
      <c r="C27" s="3"/>
      <c r="D27" s="3"/>
      <c r="E27" s="3"/>
      <c r="F27" s="3"/>
    </row>
    <row r="28" spans="1:6" x14ac:dyDescent="0.25">
      <c r="A28" s="3"/>
      <c r="B28" s="3"/>
      <c r="C28" s="3"/>
      <c r="D28" s="3"/>
      <c r="E28" s="3"/>
      <c r="F28" s="3"/>
    </row>
    <row r="29" spans="1:6" x14ac:dyDescent="0.25">
      <c r="A29" s="3"/>
      <c r="B29" s="3"/>
      <c r="C29" s="3"/>
      <c r="D29" s="3"/>
      <c r="E29" s="3"/>
      <c r="F29" s="3"/>
    </row>
    <row r="30" spans="1:6" x14ac:dyDescent="0.25">
      <c r="A30" s="3"/>
      <c r="B30" s="3"/>
      <c r="C30" s="3"/>
      <c r="D30" s="3"/>
      <c r="E30" s="3"/>
      <c r="F30" s="3"/>
    </row>
    <row r="31" spans="1:6" x14ac:dyDescent="0.25">
      <c r="A31" s="3"/>
      <c r="B31" s="3"/>
      <c r="C31" s="3"/>
      <c r="D31" s="3"/>
      <c r="E31" s="3"/>
      <c r="F31" s="3"/>
    </row>
    <row r="32" spans="1:6" hidden="1" x14ac:dyDescent="0.25">
      <c r="A32" s="3"/>
      <c r="B32" s="3"/>
      <c r="C32" s="3"/>
      <c r="D32" s="3"/>
      <c r="E32" s="3"/>
      <c r="F32" s="3"/>
    </row>
  </sheetData>
  <sheetProtection algorithmName="SHA-512" hashValue="QF69pBFA6kXOd/YsWlKLz8cK3BONX1ibf6ITRRu608/36knTK8cEZSe5mmOBPzKramJzYrQGIEhu2d6SsKAOcA==" saltValue="KbyVh6kJa7ihQQgVhwI7pw==" spinCount="100000" sheet="1" objects="1" scenarios="1" selectLockedCells="1"/>
  <phoneticPr fontId="11" type="noConversion"/>
  <hyperlinks>
    <hyperlink ref="B14" location="Résultat!A1" display="Passer au résultat" xr:uid="{2036ED11-BD91-4D7B-B5DF-5533A06D4DD1}"/>
  </hyperlinks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2" id="{4EA646F2-EBD7-46AA-877F-3DAADE9DEFFD}">
            <xm:f>Infos!$C$5="non"</xm:f>
            <x14:dxf>
              <font>
                <color theme="0"/>
              </font>
            </x14:dxf>
          </x14:cfRule>
          <xm:sqref>B6</xm:sqref>
        </x14:conditionalFormatting>
        <x14:conditionalFormatting xmlns:xm="http://schemas.microsoft.com/office/excel/2006/main">
          <x14:cfRule type="expression" priority="10" id="{CBE1F8D4-211D-48C2-B75E-DBCACAAF42AD}">
            <xm:f>Infos!$C$7&gt;=1</xm:f>
            <x14:dxf>
              <font>
                <color theme="1"/>
              </font>
            </x14:dxf>
          </x14:cfRule>
          <xm:sqref>B7</xm:sqref>
        </x14:conditionalFormatting>
        <x14:conditionalFormatting xmlns:xm="http://schemas.microsoft.com/office/excel/2006/main">
          <x14:cfRule type="expression" priority="8" id="{A09B7C0A-4F97-4ABC-8759-B6D65052E85F}">
            <xm:f>Infos!$C$7&gt;=2</xm:f>
            <x14:dxf>
              <font>
                <color theme="1"/>
              </font>
            </x14:dxf>
          </x14:cfRule>
          <xm:sqref>B8</xm:sqref>
        </x14:conditionalFormatting>
        <x14:conditionalFormatting xmlns:xm="http://schemas.microsoft.com/office/excel/2006/main">
          <x14:cfRule type="expression" priority="7" id="{1A235CA8-A64C-4C95-B5DA-16FE1EE40A0D}">
            <xm:f>Infos!$C$7&gt;=3</xm:f>
            <x14:dxf>
              <font>
                <color theme="1"/>
              </font>
            </x14:dxf>
          </x14:cfRule>
          <xm:sqref>B9</xm:sqref>
        </x14:conditionalFormatting>
        <x14:conditionalFormatting xmlns:xm="http://schemas.microsoft.com/office/excel/2006/main">
          <x14:cfRule type="expression" priority="6" id="{CCF46FD9-FB00-4A55-8F27-B47D1226C690}">
            <xm:f>Infos!$C$7&gt;=4</xm:f>
            <x14:dxf>
              <font>
                <color theme="1"/>
              </font>
            </x14:dxf>
          </x14:cfRule>
          <xm:sqref>B10</xm:sqref>
        </x14:conditionalFormatting>
        <x14:conditionalFormatting xmlns:xm="http://schemas.microsoft.com/office/excel/2006/main">
          <x14:cfRule type="expression" priority="5" id="{F6E825DE-BCBC-43B6-8588-B06DDE8C73B1}">
            <xm:f>Infos!$C$7&gt;=5</xm:f>
            <x14:dxf>
              <font>
                <color theme="1"/>
              </font>
            </x14:dxf>
          </x14:cfRule>
          <xm:sqref>B11</xm:sqref>
        </x14:conditionalFormatting>
        <x14:conditionalFormatting xmlns:xm="http://schemas.microsoft.com/office/excel/2006/main">
          <x14:cfRule type="expression" priority="11" id="{8BA5CB7C-84FF-4488-B63F-0734DA1FC007}">
            <xm:f>Infos!$C$5="non"</xm:f>
            <x14:dxf>
              <fill>
                <patternFill>
                  <bgColor theme="0"/>
                </patternFill>
              </fill>
              <border>
                <left/>
                <right/>
                <top style="thin">
                  <color auto="1"/>
                </top>
                <bottom/>
                <vertical/>
                <horizontal/>
              </border>
            </x14:dxf>
          </x14:cfRule>
          <xm:sqref>C6</xm:sqref>
        </x14:conditionalFormatting>
        <x14:conditionalFormatting xmlns:xm="http://schemas.microsoft.com/office/excel/2006/main">
          <x14:cfRule type="expression" priority="9" id="{AEF2EC3B-96E8-457E-8BAC-EB54EE09394E}">
            <xm:f>Infos!$C$7&gt;=1</xm:f>
            <x14:dxf>
              <fill>
                <patternFill>
                  <bgColor theme="0" tint="-0.14996795556505021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C7</xm:sqref>
        </x14:conditionalFormatting>
        <x14:conditionalFormatting xmlns:xm="http://schemas.microsoft.com/office/excel/2006/main">
          <x14:cfRule type="expression" priority="4" id="{33DD72D0-0D9D-4936-959A-9A4636878196}">
            <xm:f>Infos!$C$7&gt;=2</xm:f>
            <x14:dxf>
              <fill>
                <patternFill>
                  <bgColor theme="0" tint="-0.14996795556505021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C8</xm:sqref>
        </x14:conditionalFormatting>
        <x14:conditionalFormatting xmlns:xm="http://schemas.microsoft.com/office/excel/2006/main">
          <x14:cfRule type="expression" priority="3" id="{0052AF3F-0A57-48AC-B247-14F34010BAC1}">
            <xm:f>Infos!$C$7&gt;=3</xm:f>
            <x14:dxf>
              <fill>
                <patternFill>
                  <bgColor theme="0" tint="-0.14996795556505021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C9</xm:sqref>
        </x14:conditionalFormatting>
        <x14:conditionalFormatting xmlns:xm="http://schemas.microsoft.com/office/excel/2006/main">
          <x14:cfRule type="expression" priority="2" id="{ED7707EE-4DB7-440B-A982-BAB546B06BBB}">
            <xm:f>Infos!$C$7&gt;=4</xm:f>
            <x14:dxf>
              <fill>
                <patternFill>
                  <bgColor theme="0" tint="-0.14996795556505021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C10</xm:sqref>
        </x14:conditionalFormatting>
        <x14:conditionalFormatting xmlns:xm="http://schemas.microsoft.com/office/excel/2006/main">
          <x14:cfRule type="expression" priority="1" id="{BA9F0E20-59A6-48B5-AB92-EF11D107EEF8}">
            <xm:f>Infos!$C$7&gt;=5</xm:f>
            <x14:dxf>
              <fill>
                <patternFill>
                  <bgColor theme="0" tint="-0.14996795556505021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C11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2096B6-7F5A-4241-9A52-A19501E08E64}">
  <dimension ref="A1:XFC60"/>
  <sheetViews>
    <sheetView workbookViewId="0">
      <selection activeCell="B13" sqref="B13"/>
    </sheetView>
  </sheetViews>
  <sheetFormatPr baseColWidth="10" defaultColWidth="0" defaultRowHeight="15" zeroHeight="1" x14ac:dyDescent="0.25"/>
  <cols>
    <col min="1" max="1" width="10.7109375" customWidth="1"/>
    <col min="2" max="2" width="60.7109375" customWidth="1"/>
    <col min="3" max="3" width="22.28515625" style="16" customWidth="1"/>
    <col min="4" max="4" width="11.42578125" customWidth="1"/>
    <col min="5" max="5" width="9" style="19" hidden="1"/>
    <col min="6" max="6" width="10.7109375" hidden="1"/>
    <col min="7" max="16383" width="11.42578125" hidden="1"/>
    <col min="16384" max="16384" width="6.85546875" hidden="1"/>
  </cols>
  <sheetData>
    <row r="1" spans="1:9" ht="34.5" customHeight="1" x14ac:dyDescent="0.25">
      <c r="A1" s="3"/>
      <c r="B1" s="3"/>
      <c r="C1" s="15"/>
      <c r="D1" s="3"/>
      <c r="E1" s="17"/>
      <c r="F1" s="3"/>
    </row>
    <row r="2" spans="1:9" ht="18.75" x14ac:dyDescent="0.3">
      <c r="A2" s="3"/>
      <c r="B2" s="7" t="s">
        <v>39</v>
      </c>
      <c r="C2" s="15"/>
      <c r="D2" s="3"/>
      <c r="E2" s="17"/>
      <c r="F2" s="3"/>
    </row>
    <row r="3" spans="1:9" x14ac:dyDescent="0.25">
      <c r="A3" s="3"/>
      <c r="B3" s="3"/>
      <c r="C3" s="15"/>
      <c r="D3" s="3"/>
      <c r="E3" s="18"/>
      <c r="F3" s="3"/>
    </row>
    <row r="4" spans="1:9" x14ac:dyDescent="0.25">
      <c r="A4" s="3"/>
      <c r="B4" s="3" t="s">
        <v>40</v>
      </c>
      <c r="C4" s="40">
        <f>ResultatRevenuD</f>
        <v>0</v>
      </c>
      <c r="D4" s="3"/>
      <c r="E4" s="17"/>
      <c r="F4" s="3"/>
      <c r="I4" s="24"/>
    </row>
    <row r="5" spans="1:9" x14ac:dyDescent="0.25">
      <c r="A5" s="3"/>
      <c r="B5" s="39" t="s">
        <v>47</v>
      </c>
      <c r="C5" s="38">
        <f>limiteRevenu+IF(Infos!C5="oui",majRevCouple,0)+IF(Infos!C7&gt;=1,majRev12enfants,0)+IF(Infos!C7&gt;=2,majRev12enfants,0)+IF(Infos!C7&gt;=3,majRev34enfants,0)+IF(Infos!C7&gt;=4,majRev34enfants,0)+IF(Infos!C7&gt;=5,majRev5enfants,0)</f>
        <v>3418</v>
      </c>
      <c r="D5" s="3"/>
      <c r="E5" s="17"/>
      <c r="F5" s="3"/>
      <c r="I5" s="24"/>
    </row>
    <row r="6" spans="1:9" x14ac:dyDescent="0.25">
      <c r="A6" s="3"/>
      <c r="B6" s="39"/>
      <c r="C6" s="37"/>
      <c r="D6" s="3"/>
      <c r="E6" s="17"/>
      <c r="F6" s="3"/>
      <c r="I6" s="24"/>
    </row>
    <row r="7" spans="1:9" x14ac:dyDescent="0.25">
      <c r="A7" s="3"/>
      <c r="B7" s="3" t="s">
        <v>41</v>
      </c>
      <c r="C7" s="62">
        <f>ResultatFortuneD</f>
        <v>0</v>
      </c>
      <c r="D7" s="3"/>
      <c r="F7" s="3"/>
    </row>
    <row r="8" spans="1:9" x14ac:dyDescent="0.25">
      <c r="A8" s="3"/>
      <c r="B8" s="39" t="s">
        <v>52</v>
      </c>
      <c r="C8" s="38">
        <f>limiteFortuneG</f>
        <v>33196</v>
      </c>
      <c r="D8" s="3"/>
    </row>
    <row r="9" spans="1:9" x14ac:dyDescent="0.25">
      <c r="A9" s="3"/>
      <c r="B9" s="39" t="s">
        <v>53</v>
      </c>
      <c r="C9" s="38">
        <f>limiteFortuneEnfant</f>
        <v>11305</v>
      </c>
      <c r="D9" s="3"/>
    </row>
    <row r="10" spans="1:9" ht="6.75" customHeight="1" x14ac:dyDescent="0.25">
      <c r="A10" s="3"/>
      <c r="B10" s="39"/>
      <c r="C10" s="38"/>
      <c r="D10" s="3"/>
    </row>
    <row r="11" spans="1:9" x14ac:dyDescent="0.25">
      <c r="A11" s="3"/>
      <c r="B11" s="63" t="s">
        <v>4</v>
      </c>
      <c r="C11" s="64">
        <f>Fortune!C5</f>
        <v>0</v>
      </c>
      <c r="D11" s="3"/>
      <c r="F11" s="3"/>
    </row>
    <row r="12" spans="1:9" x14ac:dyDescent="0.25">
      <c r="A12" s="3"/>
      <c r="B12" s="65" t="s">
        <v>9</v>
      </c>
      <c r="C12" s="66">
        <f>Fortune!C7</f>
        <v>0</v>
      </c>
      <c r="D12" s="3"/>
      <c r="F12" s="3"/>
    </row>
    <row r="13" spans="1:9" x14ac:dyDescent="0.25">
      <c r="A13" s="3"/>
      <c r="B13" s="65" t="s">
        <v>10</v>
      </c>
      <c r="C13" s="66">
        <f>Fortune!C8</f>
        <v>0</v>
      </c>
      <c r="D13" s="3"/>
      <c r="E13" s="18"/>
      <c r="F13" s="3"/>
    </row>
    <row r="14" spans="1:9" x14ac:dyDescent="0.25">
      <c r="A14" s="3"/>
      <c r="B14" s="65" t="s">
        <v>11</v>
      </c>
      <c r="C14" s="66">
        <f>Fortune!C9</f>
        <v>0</v>
      </c>
      <c r="D14" s="3"/>
      <c r="E14" s="18"/>
      <c r="F14" s="3"/>
    </row>
    <row r="15" spans="1:9" x14ac:dyDescent="0.25">
      <c r="A15" s="3"/>
      <c r="B15" s="65" t="s">
        <v>28</v>
      </c>
      <c r="C15" s="66">
        <f>Fortune!C10</f>
        <v>0</v>
      </c>
      <c r="D15" s="3"/>
      <c r="E15" s="18"/>
      <c r="F15" s="3"/>
    </row>
    <row r="16" spans="1:9" x14ac:dyDescent="0.25">
      <c r="A16" s="3"/>
      <c r="B16" s="65" t="s">
        <v>29</v>
      </c>
      <c r="C16" s="66">
        <f>Fortune!C11</f>
        <v>0</v>
      </c>
      <c r="D16" s="3"/>
      <c r="E16" s="17"/>
      <c r="F16" s="3"/>
    </row>
    <row r="17" spans="1:6" x14ac:dyDescent="0.25">
      <c r="A17" s="3"/>
      <c r="B17" s="61"/>
      <c r="C17" s="15"/>
      <c r="D17" s="3"/>
      <c r="E17" s="17"/>
      <c r="F17" s="3"/>
    </row>
    <row r="18" spans="1:6" x14ac:dyDescent="0.25">
      <c r="A18" s="3"/>
      <c r="B18" s="41"/>
      <c r="C18" s="69">
        <f>IF(C4&gt;C5,0,C5-C4)</f>
        <v>3418</v>
      </c>
      <c r="D18" s="3"/>
      <c r="E18" s="17"/>
      <c r="F18" s="3"/>
    </row>
    <row r="19" spans="1:6" x14ac:dyDescent="0.25">
      <c r="A19" s="3"/>
      <c r="B19" s="21" t="s">
        <v>43</v>
      </c>
      <c r="C19" s="43">
        <f>Feuil6!B7</f>
        <v>0</v>
      </c>
      <c r="D19" s="3"/>
      <c r="E19" s="17"/>
      <c r="F19" s="3"/>
    </row>
    <row r="20" spans="1:6" ht="30.75" thickBot="1" x14ac:dyDescent="0.3">
      <c r="A20" s="3"/>
      <c r="B20" s="42" t="s">
        <v>45</v>
      </c>
      <c r="C20" s="22">
        <f>Infos!C9</f>
        <v>0</v>
      </c>
      <c r="D20" s="3"/>
      <c r="E20" s="17"/>
      <c r="F20" s="3"/>
    </row>
    <row r="21" spans="1:6" ht="15.75" thickTop="1" x14ac:dyDescent="0.25">
      <c r="A21" s="3"/>
      <c r="B21" s="3"/>
      <c r="C21" s="15"/>
      <c r="D21" s="3"/>
      <c r="E21" s="17"/>
      <c r="F21" s="3"/>
    </row>
    <row r="22" spans="1:6" x14ac:dyDescent="0.25">
      <c r="A22" s="3"/>
      <c r="B22" s="5" t="s">
        <v>55</v>
      </c>
      <c r="C22" s="23">
        <f>IF(FortuneDeterminante&gt;limiteFortuneG,0,IF(montantCreanceDeterminee&lt;IF(montantMaxAvances&lt;differenceLimiteRevenu,montantMaxAvances,differenceLimiteRevenu),montantCreanceDeterminee,IF(montantMaxAvances&lt;differenceLimiteRevenu,montantMaxAvances,differenceLimiteRevenu)))</f>
        <v>0</v>
      </c>
      <c r="D22" s="3"/>
      <c r="F22" s="3"/>
    </row>
    <row r="23" spans="1:6" x14ac:dyDescent="0.25">
      <c r="A23" s="3"/>
      <c r="B23" s="14" t="s">
        <v>46</v>
      </c>
      <c r="D23" s="3"/>
      <c r="E23" s="17"/>
      <c r="F23" s="3"/>
    </row>
    <row r="24" spans="1:6" x14ac:dyDescent="0.25">
      <c r="A24" s="3"/>
      <c r="B24" s="14" t="s">
        <v>54</v>
      </c>
      <c r="C24" s="23"/>
      <c r="D24" s="3"/>
      <c r="E24" s="17"/>
      <c r="F24" s="3"/>
    </row>
    <row r="25" spans="1:6" x14ac:dyDescent="0.25">
      <c r="A25" s="3"/>
      <c r="B25" s="44" t="s">
        <v>51</v>
      </c>
      <c r="C25" s="15"/>
      <c r="D25" s="3"/>
      <c r="E25" s="17"/>
      <c r="F25" s="3"/>
    </row>
    <row r="26" spans="1:6" x14ac:dyDescent="0.25">
      <c r="A26" s="3"/>
      <c r="B26" s="44"/>
      <c r="C26" s="15"/>
      <c r="D26" s="3"/>
      <c r="E26" s="17"/>
      <c r="F26" s="3"/>
    </row>
    <row r="27" spans="1:6" x14ac:dyDescent="0.25">
      <c r="A27" s="3"/>
      <c r="B27" s="44"/>
      <c r="C27" s="15"/>
      <c r="D27" s="3"/>
      <c r="E27" s="17"/>
      <c r="F27" s="3"/>
    </row>
    <row r="28" spans="1:6" x14ac:dyDescent="0.25">
      <c r="A28" s="3"/>
      <c r="B28" s="44"/>
      <c r="C28" s="15"/>
      <c r="D28" s="3"/>
      <c r="E28" s="17"/>
      <c r="F28" s="3"/>
    </row>
    <row r="29" spans="1:6" x14ac:dyDescent="0.25">
      <c r="A29" s="3"/>
      <c r="B29" s="3"/>
      <c r="C29" s="15"/>
      <c r="D29" s="3"/>
      <c r="E29" s="17"/>
      <c r="F29" s="3"/>
    </row>
    <row r="30" spans="1:6" x14ac:dyDescent="0.25">
      <c r="A30" s="3"/>
      <c r="B30" s="76" t="s">
        <v>57</v>
      </c>
      <c r="C30" s="76"/>
      <c r="D30" s="3"/>
      <c r="E30" s="17"/>
      <c r="F30" s="3"/>
    </row>
    <row r="31" spans="1:6" ht="15" hidden="1" customHeight="1" x14ac:dyDescent="0.25">
      <c r="A31" s="3"/>
      <c r="B31" s="76"/>
      <c r="C31" s="76"/>
      <c r="D31" s="3"/>
      <c r="E31" s="17"/>
      <c r="F31" s="3"/>
    </row>
    <row r="32" spans="1:6" ht="15" hidden="1" customHeight="1" x14ac:dyDescent="0.25">
      <c r="A32" s="3"/>
      <c r="B32" s="76"/>
      <c r="C32" s="76"/>
      <c r="D32" s="3"/>
      <c r="E32" s="17"/>
      <c r="F32" s="3"/>
    </row>
    <row r="33" spans="1:6" ht="15" hidden="1" customHeight="1" x14ac:dyDescent="0.25">
      <c r="A33" s="3"/>
      <c r="B33" s="76"/>
      <c r="C33" s="76"/>
      <c r="D33" s="3"/>
      <c r="E33" s="17"/>
      <c r="F33" s="3"/>
    </row>
    <row r="34" spans="1:6" ht="15" hidden="1" customHeight="1" x14ac:dyDescent="0.25">
      <c r="A34" s="3"/>
      <c r="B34" s="76"/>
      <c r="C34" s="76"/>
      <c r="D34" s="3"/>
      <c r="E34" s="17"/>
      <c r="F34" s="3"/>
    </row>
    <row r="35" spans="1:6" ht="15" hidden="1" customHeight="1" x14ac:dyDescent="0.25">
      <c r="A35" s="3"/>
      <c r="B35" s="76"/>
      <c r="C35" s="76"/>
      <c r="D35" s="3"/>
      <c r="E35" s="17"/>
      <c r="F35" s="3"/>
    </row>
    <row r="36" spans="1:6" ht="15" hidden="1" customHeight="1" x14ac:dyDescent="0.25">
      <c r="A36" s="3"/>
      <c r="B36" s="76"/>
      <c r="C36" s="76"/>
      <c r="D36" s="3"/>
      <c r="E36" s="17"/>
      <c r="F36" s="3"/>
    </row>
    <row r="37" spans="1:6" ht="15" hidden="1" customHeight="1" x14ac:dyDescent="0.25">
      <c r="A37" s="3"/>
      <c r="B37" s="76"/>
      <c r="C37" s="76"/>
      <c r="D37" s="3"/>
      <c r="E37" s="17"/>
      <c r="F37" s="3"/>
    </row>
    <row r="38" spans="1:6" ht="15" hidden="1" customHeight="1" x14ac:dyDescent="0.25">
      <c r="A38" s="3"/>
      <c r="B38" s="76"/>
      <c r="C38" s="76"/>
      <c r="D38" s="3"/>
      <c r="E38" s="17"/>
      <c r="F38" s="3"/>
    </row>
    <row r="39" spans="1:6" ht="15" hidden="1" customHeight="1" x14ac:dyDescent="0.25">
      <c r="A39" s="3"/>
      <c r="B39" s="76"/>
      <c r="C39" s="76"/>
      <c r="D39" s="3"/>
      <c r="E39" s="17"/>
      <c r="F39" s="3"/>
    </row>
    <row r="40" spans="1:6" ht="15" hidden="1" customHeight="1" x14ac:dyDescent="0.25">
      <c r="A40" s="3"/>
      <c r="B40" s="76"/>
      <c r="C40" s="76"/>
      <c r="D40" s="3"/>
      <c r="E40" s="17"/>
      <c r="F40" s="3"/>
    </row>
    <row r="41" spans="1:6" ht="15" hidden="1" customHeight="1" x14ac:dyDescent="0.25">
      <c r="A41" s="3"/>
      <c r="B41" s="76"/>
      <c r="C41" s="76"/>
      <c r="D41" s="3"/>
      <c r="E41" s="17"/>
      <c r="F41" s="3"/>
    </row>
    <row r="42" spans="1:6" ht="15" hidden="1" customHeight="1" x14ac:dyDescent="0.25">
      <c r="A42" s="3"/>
      <c r="B42" s="76"/>
      <c r="C42" s="76"/>
      <c r="D42" s="3"/>
      <c r="E42" s="17"/>
      <c r="F42" s="3"/>
    </row>
    <row r="43" spans="1:6" ht="15" hidden="1" customHeight="1" x14ac:dyDescent="0.25">
      <c r="A43" s="3"/>
      <c r="B43" s="76"/>
      <c r="C43" s="76"/>
      <c r="D43" s="3"/>
      <c r="E43" s="17"/>
      <c r="F43" s="3"/>
    </row>
    <row r="44" spans="1:6" ht="15" hidden="1" customHeight="1" x14ac:dyDescent="0.25">
      <c r="A44" s="3"/>
      <c r="B44" s="76"/>
      <c r="C44" s="76"/>
      <c r="D44" s="3"/>
      <c r="E44" s="17"/>
      <c r="F44" s="3"/>
    </row>
    <row r="45" spans="1:6" ht="15" hidden="1" customHeight="1" x14ac:dyDescent="0.25">
      <c r="A45" s="3"/>
      <c r="B45" s="76"/>
      <c r="C45" s="76"/>
      <c r="D45" s="3"/>
      <c r="E45" s="17"/>
      <c r="F45" s="3"/>
    </row>
    <row r="46" spans="1:6" ht="15" hidden="1" customHeight="1" x14ac:dyDescent="0.25">
      <c r="A46" s="3"/>
      <c r="B46" s="76"/>
      <c r="C46" s="76"/>
      <c r="D46" s="3"/>
      <c r="E46" s="17"/>
      <c r="F46" s="3"/>
    </row>
    <row r="47" spans="1:6" ht="15" hidden="1" customHeight="1" x14ac:dyDescent="0.25">
      <c r="A47" s="3"/>
      <c r="B47" s="76"/>
      <c r="C47" s="76"/>
      <c r="D47" s="3"/>
      <c r="E47" s="17"/>
      <c r="F47" s="3"/>
    </row>
    <row r="48" spans="1:6" ht="15" hidden="1" customHeight="1" x14ac:dyDescent="0.25">
      <c r="A48" s="3"/>
      <c r="B48" s="76"/>
      <c r="C48" s="76"/>
      <c r="D48" s="3"/>
      <c r="E48" s="17"/>
      <c r="F48" s="3"/>
    </row>
    <row r="49" spans="1:6" ht="15" hidden="1" customHeight="1" x14ac:dyDescent="0.25">
      <c r="A49" s="3"/>
      <c r="B49" s="76"/>
      <c r="C49" s="76"/>
      <c r="D49" s="3"/>
      <c r="E49" s="17"/>
      <c r="F49" s="3"/>
    </row>
    <row r="50" spans="1:6" ht="15" hidden="1" customHeight="1" x14ac:dyDescent="0.25">
      <c r="A50" s="3"/>
      <c r="B50" s="76"/>
      <c r="C50" s="76"/>
      <c r="D50" s="3"/>
      <c r="E50" s="17"/>
      <c r="F50" s="3"/>
    </row>
    <row r="51" spans="1:6" ht="15" hidden="1" customHeight="1" x14ac:dyDescent="0.25">
      <c r="A51" s="3"/>
      <c r="B51" s="76"/>
      <c r="C51" s="76"/>
      <c r="D51" s="3"/>
      <c r="E51" s="17"/>
      <c r="F51" s="3"/>
    </row>
    <row r="52" spans="1:6" ht="15" hidden="1" customHeight="1" x14ac:dyDescent="0.25">
      <c r="B52" s="76"/>
      <c r="C52" s="76"/>
    </row>
    <row r="53" spans="1:6" ht="15" hidden="1" customHeight="1" x14ac:dyDescent="0.25">
      <c r="B53" s="76"/>
      <c r="C53" s="76"/>
    </row>
    <row r="54" spans="1:6" ht="15" hidden="1" customHeight="1" x14ac:dyDescent="0.25">
      <c r="B54" s="76"/>
      <c r="C54" s="76"/>
    </row>
    <row r="55" spans="1:6" ht="15" hidden="1" customHeight="1" x14ac:dyDescent="0.25">
      <c r="B55" s="76"/>
      <c r="C55" s="76"/>
    </row>
    <row r="56" spans="1:6" ht="15" hidden="1" customHeight="1" x14ac:dyDescent="0.25">
      <c r="B56" s="76"/>
      <c r="C56" s="76"/>
    </row>
    <row r="57" spans="1:6" ht="15" hidden="1" customHeight="1" x14ac:dyDescent="0.25">
      <c r="B57" s="76"/>
      <c r="C57" s="76"/>
    </row>
    <row r="58" spans="1:6" x14ac:dyDescent="0.25">
      <c r="A58" s="3"/>
      <c r="B58" s="76"/>
      <c r="C58" s="76"/>
      <c r="D58" s="3"/>
    </row>
    <row r="59" spans="1:6" x14ac:dyDescent="0.25">
      <c r="A59" s="3"/>
      <c r="B59" s="68"/>
      <c r="C59" s="68"/>
      <c r="D59" s="3"/>
    </row>
    <row r="60" spans="1:6" x14ac:dyDescent="0.25">
      <c r="A60" s="3"/>
      <c r="B60" s="3"/>
      <c r="C60" s="15"/>
      <c r="D60" s="3"/>
    </row>
  </sheetData>
  <sheetProtection algorithmName="SHA-512" hashValue="1kQ93Qa1nK7EEw25tK9pjiVArUZgAlG4hP5pFaITqYNESnZRpeig65QBEx118ZR3NUd+5XOzbERnPXMgny9o6w==" saltValue="wkWEHMsgoDFNUkF8OwD2gg==" spinCount="100000" sheet="1" objects="1" scenarios="1" selectLockedCells="1"/>
  <mergeCells count="1">
    <mergeCell ref="B30:C58"/>
  </mergeCells>
  <phoneticPr fontId="11" type="noConversion"/>
  <conditionalFormatting sqref="B23">
    <cfRule type="expression" dxfId="7" priority="60">
      <formula>$C$4&lt;$C$5</formula>
    </cfRule>
  </conditionalFormatting>
  <conditionalFormatting sqref="B24">
    <cfRule type="expression" dxfId="6" priority="62">
      <formula>$C$7&lt;$C$8</formula>
    </cfRule>
  </conditionalFormatting>
  <conditionalFormatting sqref="B25">
    <cfRule type="expression" dxfId="5" priority="7">
      <formula>OR($C$12&gt;$C$9,$C$13&gt;$C$9,$C$14&gt;$C$9,$C$15&gt;$C$9,$C$16&gt;$C$9)</formula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6" id="{9F92EED5-80AF-4065-9946-22FC438E2392}">
            <xm:f>Infos!$C$7&gt;=1</xm:f>
            <x14:dxf>
              <font>
                <color auto="1"/>
              </font>
            </x14:dxf>
          </x14:cfRule>
          <xm:sqref>B12:C12</xm:sqref>
        </x14:conditionalFormatting>
        <x14:conditionalFormatting xmlns:xm="http://schemas.microsoft.com/office/excel/2006/main">
          <x14:cfRule type="expression" priority="5" id="{5BB82297-15B6-4F50-AAB5-AB7D03D79395}">
            <xm:f>Infos!$C$7&gt;=2</xm:f>
            <x14:dxf>
              <font>
                <color theme="1"/>
              </font>
            </x14:dxf>
          </x14:cfRule>
          <xm:sqref>B13:C13</xm:sqref>
        </x14:conditionalFormatting>
        <x14:conditionalFormatting xmlns:xm="http://schemas.microsoft.com/office/excel/2006/main">
          <x14:cfRule type="expression" priority="4" id="{C9DE5DEA-5797-4153-B101-99E3A79900F8}">
            <xm:f>Infos!$C$7&gt;=3</xm:f>
            <x14:dxf>
              <font>
                <color theme="1"/>
              </font>
            </x14:dxf>
          </x14:cfRule>
          <xm:sqref>B14:C14</xm:sqref>
        </x14:conditionalFormatting>
        <x14:conditionalFormatting xmlns:xm="http://schemas.microsoft.com/office/excel/2006/main">
          <x14:cfRule type="expression" priority="3" id="{F33E8714-3CE4-47D5-9D80-100AF29356F6}">
            <xm:f>Infos!$C$7&gt;=4</xm:f>
            <x14:dxf>
              <font>
                <color theme="1"/>
              </font>
            </x14:dxf>
          </x14:cfRule>
          <xm:sqref>B15:C15</xm:sqref>
        </x14:conditionalFormatting>
        <x14:conditionalFormatting xmlns:xm="http://schemas.microsoft.com/office/excel/2006/main">
          <x14:cfRule type="expression" priority="1" id="{979E5767-5389-457B-BB94-DFDF3E0394CD}">
            <xm:f>Infos!$C$7&gt;=5</xm:f>
            <x14:dxf>
              <font>
                <color theme="1"/>
              </font>
            </x14:dxf>
          </x14:cfRule>
          <xm:sqref>B16:C16</xm:sqref>
        </x14:conditionalFormatting>
      </x14:conditionalFormatting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E785A2-C445-40DE-B907-A698423B9187}">
  <dimension ref="A2:D7"/>
  <sheetViews>
    <sheetView workbookViewId="0">
      <selection activeCell="B7" sqref="B7"/>
    </sheetView>
  </sheetViews>
  <sheetFormatPr baseColWidth="10" defaultRowHeight="15" x14ac:dyDescent="0.25"/>
  <sheetData>
    <row r="2" spans="1:4" x14ac:dyDescent="0.25">
      <c r="A2" t="s">
        <v>42</v>
      </c>
    </row>
    <row r="3" spans="1:4" x14ac:dyDescent="0.25">
      <c r="A3" t="s">
        <v>23</v>
      </c>
      <c r="B3">
        <f>IF(Infos!C5="oui",maxConjoint,0)</f>
        <v>0</v>
      </c>
      <c r="D3" s="11"/>
    </row>
    <row r="4" spans="1:4" x14ac:dyDescent="0.25">
      <c r="A4" s="10" t="s">
        <v>35</v>
      </c>
      <c r="B4">
        <f>IF(Infos!C7&gt;=1,max12enfants,0)+IF(Infos!C7&gt;=2,max12enfants,0)</f>
        <v>0</v>
      </c>
      <c r="D4" s="11"/>
    </row>
    <row r="5" spans="1:4" x14ac:dyDescent="0.25">
      <c r="A5" s="10" t="s">
        <v>36</v>
      </c>
      <c r="B5">
        <f>IF(Infos!C7&gt;=3,max34enfants,0)+IF(Infos!C7&gt;=4,max34enfants,0)</f>
        <v>0</v>
      </c>
      <c r="D5" s="11"/>
    </row>
    <row r="6" spans="1:4" x14ac:dyDescent="0.25">
      <c r="A6" t="s">
        <v>37</v>
      </c>
      <c r="B6">
        <f>IF(Infos!C7&gt;=5,(Infos!C7-4)*max5enfants,0)</f>
        <v>0</v>
      </c>
      <c r="D6" s="11"/>
    </row>
    <row r="7" spans="1:4" x14ac:dyDescent="0.25">
      <c r="B7">
        <f>SUM(B3:B6)</f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7"/>
  <sheetViews>
    <sheetView workbookViewId="0">
      <selection activeCell="C3" sqref="C3"/>
    </sheetView>
  </sheetViews>
  <sheetFormatPr baseColWidth="10" defaultRowHeight="15" x14ac:dyDescent="0.25"/>
  <cols>
    <col min="1" max="1" width="59.140625" bestFit="1" customWidth="1"/>
    <col min="2" max="2" width="11.5703125" customWidth="1"/>
    <col min="3" max="3" width="21.42578125" bestFit="1" customWidth="1"/>
  </cols>
  <sheetData>
    <row r="1" spans="1:3" x14ac:dyDescent="0.25">
      <c r="A1" s="1" t="s">
        <v>12</v>
      </c>
      <c r="B1" t="s">
        <v>8</v>
      </c>
      <c r="C1" t="s">
        <v>58</v>
      </c>
    </row>
    <row r="2" spans="1:3" x14ac:dyDescent="0.25">
      <c r="A2" t="s">
        <v>62</v>
      </c>
      <c r="B2">
        <f>188</f>
        <v>188</v>
      </c>
      <c r="C2" t="s">
        <v>63</v>
      </c>
    </row>
    <row r="3" spans="1:3" x14ac:dyDescent="0.25">
      <c r="A3" t="s">
        <v>13</v>
      </c>
      <c r="B3">
        <v>3418</v>
      </c>
    </row>
    <row r="4" spans="1:3" x14ac:dyDescent="0.25">
      <c r="A4" t="s">
        <v>14</v>
      </c>
      <c r="B4">
        <v>901</v>
      </c>
    </row>
    <row r="5" spans="1:3" x14ac:dyDescent="0.25">
      <c r="A5" t="s">
        <v>15</v>
      </c>
      <c r="B5">
        <v>601</v>
      </c>
    </row>
    <row r="6" spans="1:3" x14ac:dyDescent="0.25">
      <c r="A6" t="s">
        <v>16</v>
      </c>
      <c r="B6">
        <v>300</v>
      </c>
    </row>
    <row r="7" spans="1:3" x14ac:dyDescent="0.25">
      <c r="A7" t="s">
        <v>17</v>
      </c>
      <c r="B7">
        <v>791</v>
      </c>
    </row>
    <row r="8" spans="1:3" x14ac:dyDescent="0.25">
      <c r="A8" t="s">
        <v>18</v>
      </c>
      <c r="B8">
        <v>2650</v>
      </c>
    </row>
    <row r="9" spans="1:3" x14ac:dyDescent="0.25">
      <c r="A9" t="s">
        <v>19</v>
      </c>
      <c r="B9">
        <v>339</v>
      </c>
    </row>
    <row r="10" spans="1:3" x14ac:dyDescent="0.25">
      <c r="A10" t="s">
        <v>20</v>
      </c>
      <c r="B10">
        <v>33196</v>
      </c>
    </row>
    <row r="11" spans="1:3" x14ac:dyDescent="0.25">
      <c r="A11" t="s">
        <v>21</v>
      </c>
      <c r="B11">
        <v>11305</v>
      </c>
    </row>
    <row r="13" spans="1:3" x14ac:dyDescent="0.25">
      <c r="A13" s="1" t="s">
        <v>22</v>
      </c>
      <c r="B13" t="s">
        <v>8</v>
      </c>
    </row>
    <row r="14" spans="1:3" x14ac:dyDescent="0.25">
      <c r="A14" t="s">
        <v>23</v>
      </c>
      <c r="B14">
        <v>861</v>
      </c>
    </row>
    <row r="15" spans="1:3" x14ac:dyDescent="0.25">
      <c r="A15" t="s">
        <v>24</v>
      </c>
      <c r="B15">
        <v>901</v>
      </c>
    </row>
    <row r="16" spans="1:3" x14ac:dyDescent="0.25">
      <c r="A16" t="s">
        <v>25</v>
      </c>
      <c r="B16">
        <v>601</v>
      </c>
    </row>
    <row r="17" spans="1:2" x14ac:dyDescent="0.25">
      <c r="A17" t="s">
        <v>26</v>
      </c>
      <c r="B17">
        <v>300</v>
      </c>
    </row>
  </sheetData>
  <phoneticPr fontId="11" type="noConversion"/>
  <pageMargins left="0.7" right="0.7" top="0.75" bottom="0.75" header="0.3" footer="0.3"/>
  <tableParts count="2">
    <tablePart r:id="rId1"/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6</vt:i4>
      </vt:variant>
      <vt:variant>
        <vt:lpstr>Plages nommées</vt:lpstr>
      </vt:variant>
      <vt:variant>
        <vt:i4>24</vt:i4>
      </vt:variant>
    </vt:vector>
  </HeadingPairs>
  <TitlesOfParts>
    <vt:vector size="30" baseType="lpstr">
      <vt:lpstr>Infos</vt:lpstr>
      <vt:lpstr>Calcul</vt:lpstr>
      <vt:lpstr>Fortune</vt:lpstr>
      <vt:lpstr>Résultat</vt:lpstr>
      <vt:lpstr>Feuil6</vt:lpstr>
      <vt:lpstr>limites</vt:lpstr>
      <vt:lpstr>déduction_maximale_pour_frais_de_garde</vt:lpstr>
      <vt:lpstr>differenceLimiteRevenu</vt:lpstr>
      <vt:lpstr>FortuneDeterminante</vt:lpstr>
      <vt:lpstr>franchise_revenus_de_l_enfant</vt:lpstr>
      <vt:lpstr>limiteFortuneEnfant</vt:lpstr>
      <vt:lpstr>limiteFortuneG</vt:lpstr>
      <vt:lpstr>limiteRevenu</vt:lpstr>
      <vt:lpstr>majRev12enfants</vt:lpstr>
      <vt:lpstr>majRev34enfants</vt:lpstr>
      <vt:lpstr>majRev5enfants</vt:lpstr>
      <vt:lpstr>majRevCouple</vt:lpstr>
      <vt:lpstr>max12enfants</vt:lpstr>
      <vt:lpstr>max2enfants</vt:lpstr>
      <vt:lpstr>max34enfants</vt:lpstr>
      <vt:lpstr>max4enfants</vt:lpstr>
      <vt:lpstr>max5enfants</vt:lpstr>
      <vt:lpstr>maxConjoint</vt:lpstr>
      <vt:lpstr>montantCreanceDeterminee</vt:lpstr>
      <vt:lpstr>montantMaxAvances</vt:lpstr>
      <vt:lpstr>nbEnfants</vt:lpstr>
      <vt:lpstr>ouinonconcubin</vt:lpstr>
      <vt:lpstr>ResultatFortuneD</vt:lpstr>
      <vt:lpstr>ResultatRevenuD</vt:lpstr>
      <vt:lpstr>test</vt:lpstr>
    </vt:vector>
  </TitlesOfParts>
  <Company>République et Canton du Jura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Gueniat Adeline</dc:creator>
  <cp:lastModifiedBy>Gueniat Adeline</cp:lastModifiedBy>
  <dcterms:created xsi:type="dcterms:W3CDTF">2025-06-02T07:31:27Z</dcterms:created>
  <dcterms:modified xsi:type="dcterms:W3CDTF">2025-10-21T06:00:36Z</dcterms:modified>
</cp:coreProperties>
</file>