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_ECHANGE\Droits politiques\Elections\2020\Générales\Résultats\"/>
    </mc:Choice>
  </mc:AlternateContent>
  <bookViews>
    <workbookView xWindow="0" yWindow="0" windowWidth="9660" windowHeight="5490" activeTab="1"/>
  </bookViews>
  <sheets>
    <sheet name="Résumé cantonal" sheetId="1" r:id="rId1"/>
    <sheet name="Statistiques" sheetId="6" r:id="rId2"/>
    <sheet name="Delémont" sheetId="2" r:id="rId3"/>
    <sheet name="Porrentruy" sheetId="3" r:id="rId4"/>
    <sheet name="Franches-Montagnes" sheetId="5" r:id="rId5"/>
    <sheet name="Feuille de calcule" sheetId="7" state="hidden" r:id="rId6"/>
  </sheets>
  <definedNames>
    <definedName name="_xlnm._FilterDatabase" localSheetId="5" hidden="1">'Feuille de calcule'!$B$1:$R$54</definedName>
  </definedNames>
  <calcPr calcId="162913"/>
</workbook>
</file>

<file path=xl/calcChain.xml><?xml version="1.0" encoding="utf-8"?>
<calcChain xmlns="http://schemas.openxmlformats.org/spreadsheetml/2006/main">
  <c r="N8" i="1" l="1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P7" i="2"/>
  <c r="N7" i="2"/>
  <c r="P28" i="3"/>
  <c r="N28" i="3"/>
  <c r="R20" i="5"/>
  <c r="P20" i="5"/>
  <c r="N20" i="5"/>
  <c r="L20" i="5"/>
  <c r="P8" i="5"/>
  <c r="P9" i="5"/>
  <c r="P10" i="5"/>
  <c r="P11" i="5"/>
  <c r="P12" i="5"/>
  <c r="P13" i="5"/>
  <c r="P14" i="5"/>
  <c r="P15" i="5"/>
  <c r="P16" i="5"/>
  <c r="P17" i="5"/>
  <c r="P18" i="5"/>
  <c r="P19" i="5"/>
  <c r="N8" i="5"/>
  <c r="N9" i="5"/>
  <c r="N10" i="5"/>
  <c r="N11" i="5"/>
  <c r="N12" i="5"/>
  <c r="N13" i="5"/>
  <c r="N14" i="5"/>
  <c r="N15" i="5"/>
  <c r="N16" i="5"/>
  <c r="N17" i="5"/>
  <c r="N18" i="5"/>
  <c r="N19" i="5"/>
  <c r="P7" i="5"/>
  <c r="N7" i="5"/>
  <c r="R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P7" i="3"/>
  <c r="N7" i="3"/>
  <c r="B26" i="2" l="1"/>
  <c r="C26" i="2"/>
  <c r="D26" i="2"/>
  <c r="E26" i="2"/>
  <c r="F26" i="2"/>
  <c r="G26" i="2"/>
  <c r="H26" i="2"/>
  <c r="I26" i="2"/>
  <c r="J26" i="2"/>
  <c r="K26" i="2"/>
  <c r="L26" i="2"/>
  <c r="P5" i="7" l="1"/>
  <c r="Q5" i="7"/>
  <c r="R5" i="7"/>
  <c r="P8" i="7"/>
  <c r="Q8" i="7"/>
  <c r="R8" i="7"/>
  <c r="P10" i="7"/>
  <c r="Q10" i="7"/>
  <c r="R10" i="7"/>
  <c r="P14" i="7"/>
  <c r="Q14" i="7"/>
  <c r="R14" i="7"/>
  <c r="P17" i="7"/>
  <c r="Q17" i="7"/>
  <c r="R17" i="7"/>
  <c r="P18" i="7"/>
  <c r="Q18" i="7"/>
  <c r="R18" i="7"/>
  <c r="P20" i="7"/>
  <c r="Q20" i="7"/>
  <c r="R20" i="7"/>
  <c r="P22" i="7"/>
  <c r="Q22" i="7"/>
  <c r="R22" i="7"/>
  <c r="P23" i="7"/>
  <c r="Q23" i="7"/>
  <c r="R23" i="7"/>
  <c r="P24" i="7"/>
  <c r="Q24" i="7"/>
  <c r="R24" i="7"/>
  <c r="P29" i="7"/>
  <c r="Q29" i="7"/>
  <c r="R29" i="7"/>
  <c r="P40" i="7"/>
  <c r="Q40" i="7"/>
  <c r="R40" i="7"/>
  <c r="P41" i="7"/>
  <c r="Q41" i="7"/>
  <c r="R41" i="7"/>
  <c r="P43" i="7"/>
  <c r="Q43" i="7"/>
  <c r="R43" i="7"/>
  <c r="P45" i="7"/>
  <c r="Q45" i="7"/>
  <c r="R45" i="7"/>
  <c r="P47" i="7"/>
  <c r="Q47" i="7"/>
  <c r="R47" i="7"/>
  <c r="P50" i="7"/>
  <c r="Q50" i="7"/>
  <c r="R50" i="7"/>
  <c r="P52" i="7"/>
  <c r="Q52" i="7"/>
  <c r="R52" i="7"/>
  <c r="P53" i="7"/>
  <c r="Q53" i="7"/>
  <c r="R53" i="7"/>
  <c r="P2" i="7"/>
  <c r="Q2" i="7"/>
  <c r="R2" i="7"/>
  <c r="P30" i="7"/>
  <c r="Q30" i="7"/>
  <c r="R30" i="7"/>
  <c r="P3" i="7"/>
  <c r="Q3" i="7"/>
  <c r="R3" i="7"/>
  <c r="P4" i="7"/>
  <c r="Q4" i="7"/>
  <c r="R4" i="7"/>
  <c r="P6" i="7"/>
  <c r="Q6" i="7"/>
  <c r="R6" i="7"/>
  <c r="P7" i="7"/>
  <c r="Q7" i="7"/>
  <c r="R7" i="7"/>
  <c r="P9" i="7"/>
  <c r="Q9" i="7"/>
  <c r="R9" i="7"/>
  <c r="P11" i="7"/>
  <c r="Q11" i="7"/>
  <c r="R11" i="7"/>
  <c r="P12" i="7"/>
  <c r="Q12" i="7"/>
  <c r="R12" i="7"/>
  <c r="P13" i="7"/>
  <c r="Q13" i="7"/>
  <c r="R13" i="7"/>
  <c r="P15" i="7"/>
  <c r="Q15" i="7"/>
  <c r="R15" i="7"/>
  <c r="P16" i="7"/>
  <c r="Q16" i="7"/>
  <c r="R16" i="7"/>
  <c r="P19" i="7"/>
  <c r="Q19" i="7"/>
  <c r="R19" i="7"/>
  <c r="P21" i="7"/>
  <c r="Q21" i="7"/>
  <c r="R21" i="7"/>
  <c r="P25" i="7"/>
  <c r="Q25" i="7"/>
  <c r="R25" i="7"/>
  <c r="P26" i="7"/>
  <c r="Q26" i="7"/>
  <c r="R26" i="7"/>
  <c r="P27" i="7"/>
  <c r="Q27" i="7"/>
  <c r="R27" i="7"/>
  <c r="P28" i="7"/>
  <c r="Q28" i="7"/>
  <c r="R28" i="7"/>
  <c r="P39" i="7"/>
  <c r="Q39" i="7"/>
  <c r="R39" i="7"/>
  <c r="P46" i="7"/>
  <c r="Q46" i="7"/>
  <c r="R46" i="7"/>
  <c r="P54" i="7"/>
  <c r="Q54" i="7"/>
  <c r="R54" i="7"/>
  <c r="P33" i="7"/>
  <c r="Q33" i="7"/>
  <c r="R33" i="7"/>
  <c r="P35" i="7"/>
  <c r="Q35" i="7"/>
  <c r="R35" i="7"/>
  <c r="P36" i="7"/>
  <c r="Q36" i="7"/>
  <c r="R36" i="7"/>
  <c r="P31" i="7"/>
  <c r="Q31" i="7"/>
  <c r="R31" i="7"/>
  <c r="P37" i="7"/>
  <c r="Q37" i="7"/>
  <c r="R37" i="7"/>
  <c r="P38" i="7"/>
  <c r="Q38" i="7"/>
  <c r="R38" i="7"/>
  <c r="P32" i="7"/>
  <c r="Q32" i="7"/>
  <c r="R32" i="7"/>
  <c r="P42" i="7"/>
  <c r="Q42" i="7"/>
  <c r="R42" i="7"/>
  <c r="P44" i="7"/>
  <c r="Q44" i="7"/>
  <c r="R44" i="7"/>
  <c r="P34" i="7"/>
  <c r="Q34" i="7"/>
  <c r="R34" i="7"/>
  <c r="P48" i="7"/>
  <c r="Q48" i="7"/>
  <c r="R48" i="7"/>
  <c r="P49" i="7"/>
  <c r="Q49" i="7"/>
  <c r="R49" i="7"/>
  <c r="P51" i="7"/>
  <c r="Q51" i="7"/>
  <c r="R51" i="7"/>
  <c r="C5" i="7"/>
  <c r="D5" i="7"/>
  <c r="E5" i="7"/>
  <c r="F5" i="7"/>
  <c r="G5" i="7"/>
  <c r="H5" i="7"/>
  <c r="I5" i="7"/>
  <c r="J5" i="7"/>
  <c r="K5" i="7"/>
  <c r="L5" i="7"/>
  <c r="M5" i="7"/>
  <c r="N5" i="7"/>
  <c r="O5" i="7"/>
  <c r="C8" i="7"/>
  <c r="D8" i="7"/>
  <c r="E8" i="7"/>
  <c r="F8" i="7"/>
  <c r="G8" i="7"/>
  <c r="H8" i="7"/>
  <c r="I8" i="7"/>
  <c r="J8" i="7"/>
  <c r="K8" i="7"/>
  <c r="L8" i="7"/>
  <c r="M8" i="7"/>
  <c r="N8" i="7"/>
  <c r="O8" i="7"/>
  <c r="C10" i="7"/>
  <c r="D10" i="7"/>
  <c r="E10" i="7"/>
  <c r="F10" i="7"/>
  <c r="G10" i="7"/>
  <c r="H10" i="7"/>
  <c r="I10" i="7"/>
  <c r="J10" i="7"/>
  <c r="K10" i="7"/>
  <c r="L10" i="7"/>
  <c r="M10" i="7"/>
  <c r="N10" i="7"/>
  <c r="O10" i="7"/>
  <c r="C14" i="7"/>
  <c r="D14" i="7"/>
  <c r="E14" i="7"/>
  <c r="F14" i="7"/>
  <c r="G14" i="7"/>
  <c r="H14" i="7"/>
  <c r="I14" i="7"/>
  <c r="J14" i="7"/>
  <c r="K14" i="7"/>
  <c r="L14" i="7"/>
  <c r="M14" i="7"/>
  <c r="N14" i="7"/>
  <c r="O14" i="7"/>
  <c r="C17" i="7"/>
  <c r="D17" i="7"/>
  <c r="E17" i="7"/>
  <c r="F17" i="7"/>
  <c r="G17" i="7"/>
  <c r="H17" i="7"/>
  <c r="I17" i="7"/>
  <c r="J17" i="7"/>
  <c r="K17" i="7"/>
  <c r="L17" i="7"/>
  <c r="M17" i="7"/>
  <c r="N17" i="7"/>
  <c r="O17" i="7"/>
  <c r="C18" i="7"/>
  <c r="D18" i="7"/>
  <c r="E18" i="7"/>
  <c r="F18" i="7"/>
  <c r="G18" i="7"/>
  <c r="H18" i="7"/>
  <c r="I18" i="7"/>
  <c r="J18" i="7"/>
  <c r="K18" i="7"/>
  <c r="L18" i="7"/>
  <c r="M18" i="7"/>
  <c r="N18" i="7"/>
  <c r="O18" i="7"/>
  <c r="C20" i="7"/>
  <c r="D20" i="7"/>
  <c r="E20" i="7"/>
  <c r="F20" i="7"/>
  <c r="G20" i="7"/>
  <c r="H20" i="7"/>
  <c r="I20" i="7"/>
  <c r="J20" i="7"/>
  <c r="K20" i="7"/>
  <c r="L20" i="7"/>
  <c r="M20" i="7"/>
  <c r="N20" i="7"/>
  <c r="O20" i="7"/>
  <c r="C22" i="7"/>
  <c r="D22" i="7"/>
  <c r="E22" i="7"/>
  <c r="F22" i="7"/>
  <c r="G22" i="7"/>
  <c r="H22" i="7"/>
  <c r="I22" i="7"/>
  <c r="J22" i="7"/>
  <c r="K22" i="7"/>
  <c r="L22" i="7"/>
  <c r="M22" i="7"/>
  <c r="N22" i="7"/>
  <c r="O22" i="7"/>
  <c r="C23" i="7"/>
  <c r="D23" i="7"/>
  <c r="E23" i="7"/>
  <c r="F23" i="7"/>
  <c r="G23" i="7"/>
  <c r="H23" i="7"/>
  <c r="I23" i="7"/>
  <c r="J23" i="7"/>
  <c r="K23" i="7"/>
  <c r="L23" i="7"/>
  <c r="M23" i="7"/>
  <c r="N23" i="7"/>
  <c r="O23" i="7"/>
  <c r="C24" i="7"/>
  <c r="D24" i="7"/>
  <c r="E24" i="7"/>
  <c r="F24" i="7"/>
  <c r="G24" i="7"/>
  <c r="H24" i="7"/>
  <c r="I24" i="7"/>
  <c r="J24" i="7"/>
  <c r="K24" i="7"/>
  <c r="L24" i="7"/>
  <c r="M24" i="7"/>
  <c r="N24" i="7"/>
  <c r="O24" i="7"/>
  <c r="C29" i="7"/>
  <c r="D29" i="7"/>
  <c r="E29" i="7"/>
  <c r="F29" i="7"/>
  <c r="G29" i="7"/>
  <c r="H29" i="7"/>
  <c r="I29" i="7"/>
  <c r="J29" i="7"/>
  <c r="K29" i="7"/>
  <c r="L29" i="7"/>
  <c r="M29" i="7"/>
  <c r="N29" i="7"/>
  <c r="O29" i="7"/>
  <c r="C40" i="7"/>
  <c r="D40" i="7"/>
  <c r="E40" i="7"/>
  <c r="F40" i="7"/>
  <c r="G40" i="7"/>
  <c r="H40" i="7"/>
  <c r="I40" i="7"/>
  <c r="J40" i="7"/>
  <c r="K40" i="7"/>
  <c r="L40" i="7"/>
  <c r="M40" i="7"/>
  <c r="N40" i="7"/>
  <c r="O40" i="7"/>
  <c r="C41" i="7"/>
  <c r="D41" i="7"/>
  <c r="E41" i="7"/>
  <c r="F41" i="7"/>
  <c r="G41" i="7"/>
  <c r="H41" i="7"/>
  <c r="I41" i="7"/>
  <c r="J41" i="7"/>
  <c r="K41" i="7"/>
  <c r="L41" i="7"/>
  <c r="M41" i="7"/>
  <c r="N41" i="7"/>
  <c r="O41" i="7"/>
  <c r="C43" i="7"/>
  <c r="D43" i="7"/>
  <c r="E43" i="7"/>
  <c r="F43" i="7"/>
  <c r="G43" i="7"/>
  <c r="H43" i="7"/>
  <c r="I43" i="7"/>
  <c r="J43" i="7"/>
  <c r="K43" i="7"/>
  <c r="L43" i="7"/>
  <c r="M43" i="7"/>
  <c r="N43" i="7"/>
  <c r="O43" i="7"/>
  <c r="C45" i="7"/>
  <c r="D45" i="7"/>
  <c r="E45" i="7"/>
  <c r="F45" i="7"/>
  <c r="G45" i="7"/>
  <c r="H45" i="7"/>
  <c r="I45" i="7"/>
  <c r="J45" i="7"/>
  <c r="K45" i="7"/>
  <c r="L45" i="7"/>
  <c r="M45" i="7"/>
  <c r="N45" i="7"/>
  <c r="O45" i="7"/>
  <c r="C47" i="7"/>
  <c r="D47" i="7"/>
  <c r="E47" i="7"/>
  <c r="F47" i="7"/>
  <c r="G47" i="7"/>
  <c r="H47" i="7"/>
  <c r="I47" i="7"/>
  <c r="J47" i="7"/>
  <c r="K47" i="7"/>
  <c r="L47" i="7"/>
  <c r="M47" i="7"/>
  <c r="N47" i="7"/>
  <c r="O47" i="7"/>
  <c r="C50" i="7"/>
  <c r="D50" i="7"/>
  <c r="E50" i="7"/>
  <c r="F50" i="7"/>
  <c r="G50" i="7"/>
  <c r="H50" i="7"/>
  <c r="I50" i="7"/>
  <c r="J50" i="7"/>
  <c r="K50" i="7"/>
  <c r="L50" i="7"/>
  <c r="M50" i="7"/>
  <c r="N50" i="7"/>
  <c r="O50" i="7"/>
  <c r="C52" i="7"/>
  <c r="D52" i="7"/>
  <c r="E52" i="7"/>
  <c r="F52" i="7"/>
  <c r="G52" i="7"/>
  <c r="H52" i="7"/>
  <c r="I52" i="7"/>
  <c r="J52" i="7"/>
  <c r="K52" i="7"/>
  <c r="L52" i="7"/>
  <c r="M52" i="7"/>
  <c r="N52" i="7"/>
  <c r="O52" i="7"/>
  <c r="C53" i="7"/>
  <c r="D53" i="7"/>
  <c r="E53" i="7"/>
  <c r="F53" i="7"/>
  <c r="G53" i="7"/>
  <c r="H53" i="7"/>
  <c r="I53" i="7"/>
  <c r="J53" i="7"/>
  <c r="K53" i="7"/>
  <c r="L53" i="7"/>
  <c r="M53" i="7"/>
  <c r="N53" i="7"/>
  <c r="O53" i="7"/>
  <c r="C2" i="7"/>
  <c r="D2" i="7"/>
  <c r="E2" i="7"/>
  <c r="F2" i="7"/>
  <c r="G2" i="7"/>
  <c r="H2" i="7"/>
  <c r="I2" i="7"/>
  <c r="J2" i="7"/>
  <c r="K2" i="7"/>
  <c r="L2" i="7"/>
  <c r="M2" i="7"/>
  <c r="N2" i="7"/>
  <c r="O2" i="7"/>
  <c r="C30" i="7"/>
  <c r="D30" i="7"/>
  <c r="E30" i="7"/>
  <c r="F30" i="7"/>
  <c r="G30" i="7"/>
  <c r="H30" i="7"/>
  <c r="I30" i="7"/>
  <c r="J30" i="7"/>
  <c r="K30" i="7"/>
  <c r="L30" i="7"/>
  <c r="M30" i="7"/>
  <c r="N30" i="7"/>
  <c r="O30" i="7"/>
  <c r="C3" i="7"/>
  <c r="D3" i="7"/>
  <c r="E3" i="7"/>
  <c r="F3" i="7"/>
  <c r="G3" i="7"/>
  <c r="H3" i="7"/>
  <c r="I3" i="7"/>
  <c r="J3" i="7"/>
  <c r="K3" i="7"/>
  <c r="L3" i="7"/>
  <c r="M3" i="7"/>
  <c r="N3" i="7"/>
  <c r="O3" i="7"/>
  <c r="C4" i="7"/>
  <c r="D4" i="7"/>
  <c r="E4" i="7"/>
  <c r="F4" i="7"/>
  <c r="G4" i="7"/>
  <c r="H4" i="7"/>
  <c r="I4" i="7"/>
  <c r="J4" i="7"/>
  <c r="K4" i="7"/>
  <c r="L4" i="7"/>
  <c r="M4" i="7"/>
  <c r="N4" i="7"/>
  <c r="O4" i="7"/>
  <c r="C6" i="7"/>
  <c r="D6" i="7"/>
  <c r="E6" i="7"/>
  <c r="F6" i="7"/>
  <c r="G6" i="7"/>
  <c r="H6" i="7"/>
  <c r="I6" i="7"/>
  <c r="J6" i="7"/>
  <c r="K6" i="7"/>
  <c r="L6" i="7"/>
  <c r="M6" i="7"/>
  <c r="N6" i="7"/>
  <c r="O6" i="7"/>
  <c r="C7" i="7"/>
  <c r="D7" i="7"/>
  <c r="E7" i="7"/>
  <c r="F7" i="7"/>
  <c r="G7" i="7"/>
  <c r="H7" i="7"/>
  <c r="I7" i="7"/>
  <c r="J7" i="7"/>
  <c r="K7" i="7"/>
  <c r="L7" i="7"/>
  <c r="M7" i="7"/>
  <c r="N7" i="7"/>
  <c r="O7" i="7"/>
  <c r="C9" i="7"/>
  <c r="D9" i="7"/>
  <c r="E9" i="7"/>
  <c r="F9" i="7"/>
  <c r="G9" i="7"/>
  <c r="H9" i="7"/>
  <c r="I9" i="7"/>
  <c r="J9" i="7"/>
  <c r="K9" i="7"/>
  <c r="L9" i="7"/>
  <c r="M9" i="7"/>
  <c r="N9" i="7"/>
  <c r="O9" i="7"/>
  <c r="C11" i="7"/>
  <c r="D11" i="7"/>
  <c r="E11" i="7"/>
  <c r="F11" i="7"/>
  <c r="G11" i="7"/>
  <c r="H11" i="7"/>
  <c r="I11" i="7"/>
  <c r="J11" i="7"/>
  <c r="K11" i="7"/>
  <c r="L11" i="7"/>
  <c r="M11" i="7"/>
  <c r="N11" i="7"/>
  <c r="O11" i="7"/>
  <c r="C12" i="7"/>
  <c r="D12" i="7"/>
  <c r="E12" i="7"/>
  <c r="F12" i="7"/>
  <c r="G12" i="7"/>
  <c r="H12" i="7"/>
  <c r="I12" i="7"/>
  <c r="J12" i="7"/>
  <c r="K12" i="7"/>
  <c r="L12" i="7"/>
  <c r="M12" i="7"/>
  <c r="N12" i="7"/>
  <c r="O12" i="7"/>
  <c r="C13" i="7"/>
  <c r="D13" i="7"/>
  <c r="E13" i="7"/>
  <c r="F13" i="7"/>
  <c r="G13" i="7"/>
  <c r="H13" i="7"/>
  <c r="I13" i="7"/>
  <c r="J13" i="7"/>
  <c r="K13" i="7"/>
  <c r="L13" i="7"/>
  <c r="M13" i="7"/>
  <c r="N13" i="7"/>
  <c r="O13" i="7"/>
  <c r="C15" i="7"/>
  <c r="D15" i="7"/>
  <c r="E15" i="7"/>
  <c r="F15" i="7"/>
  <c r="G15" i="7"/>
  <c r="H15" i="7"/>
  <c r="I15" i="7"/>
  <c r="J15" i="7"/>
  <c r="K15" i="7"/>
  <c r="L15" i="7"/>
  <c r="M15" i="7"/>
  <c r="N15" i="7"/>
  <c r="O15" i="7"/>
  <c r="C16" i="7"/>
  <c r="D16" i="7"/>
  <c r="E16" i="7"/>
  <c r="F16" i="7"/>
  <c r="G16" i="7"/>
  <c r="H16" i="7"/>
  <c r="I16" i="7"/>
  <c r="J16" i="7"/>
  <c r="K16" i="7"/>
  <c r="L16" i="7"/>
  <c r="M16" i="7"/>
  <c r="N16" i="7"/>
  <c r="O16" i="7"/>
  <c r="C19" i="7"/>
  <c r="D19" i="7"/>
  <c r="E19" i="7"/>
  <c r="F19" i="7"/>
  <c r="G19" i="7"/>
  <c r="H19" i="7"/>
  <c r="I19" i="7"/>
  <c r="J19" i="7"/>
  <c r="K19" i="7"/>
  <c r="L19" i="7"/>
  <c r="M19" i="7"/>
  <c r="N19" i="7"/>
  <c r="O19" i="7"/>
  <c r="C21" i="7"/>
  <c r="D21" i="7"/>
  <c r="E21" i="7"/>
  <c r="F21" i="7"/>
  <c r="G21" i="7"/>
  <c r="H21" i="7"/>
  <c r="I21" i="7"/>
  <c r="J21" i="7"/>
  <c r="K21" i="7"/>
  <c r="L21" i="7"/>
  <c r="M21" i="7"/>
  <c r="N21" i="7"/>
  <c r="O21" i="7"/>
  <c r="C25" i="7"/>
  <c r="D25" i="7"/>
  <c r="E25" i="7"/>
  <c r="F25" i="7"/>
  <c r="G25" i="7"/>
  <c r="H25" i="7"/>
  <c r="I25" i="7"/>
  <c r="J25" i="7"/>
  <c r="K25" i="7"/>
  <c r="L25" i="7"/>
  <c r="M25" i="7"/>
  <c r="N25" i="7"/>
  <c r="O25" i="7"/>
  <c r="C26" i="7"/>
  <c r="D26" i="7"/>
  <c r="E26" i="7"/>
  <c r="F26" i="7"/>
  <c r="G26" i="7"/>
  <c r="H26" i="7"/>
  <c r="I26" i="7"/>
  <c r="J26" i="7"/>
  <c r="K26" i="7"/>
  <c r="L26" i="7"/>
  <c r="M26" i="7"/>
  <c r="N26" i="7"/>
  <c r="O26" i="7"/>
  <c r="C27" i="7"/>
  <c r="D27" i="7"/>
  <c r="E27" i="7"/>
  <c r="F27" i="7"/>
  <c r="G27" i="7"/>
  <c r="H27" i="7"/>
  <c r="I27" i="7"/>
  <c r="J27" i="7"/>
  <c r="K27" i="7"/>
  <c r="L27" i="7"/>
  <c r="M27" i="7"/>
  <c r="N27" i="7"/>
  <c r="O27" i="7"/>
  <c r="C28" i="7"/>
  <c r="D28" i="7"/>
  <c r="E28" i="7"/>
  <c r="F28" i="7"/>
  <c r="G28" i="7"/>
  <c r="H28" i="7"/>
  <c r="I28" i="7"/>
  <c r="J28" i="7"/>
  <c r="K28" i="7"/>
  <c r="L28" i="7"/>
  <c r="M28" i="7"/>
  <c r="N28" i="7"/>
  <c r="O28" i="7"/>
  <c r="C39" i="7"/>
  <c r="D39" i="7"/>
  <c r="E39" i="7"/>
  <c r="F39" i="7"/>
  <c r="G39" i="7"/>
  <c r="H39" i="7"/>
  <c r="I39" i="7"/>
  <c r="J39" i="7"/>
  <c r="K39" i="7"/>
  <c r="L39" i="7"/>
  <c r="M39" i="7"/>
  <c r="N39" i="7"/>
  <c r="O39" i="7"/>
  <c r="C46" i="7"/>
  <c r="D46" i="7"/>
  <c r="E46" i="7"/>
  <c r="F46" i="7"/>
  <c r="G46" i="7"/>
  <c r="H46" i="7"/>
  <c r="I46" i="7"/>
  <c r="J46" i="7"/>
  <c r="K46" i="7"/>
  <c r="L46" i="7"/>
  <c r="M46" i="7"/>
  <c r="N46" i="7"/>
  <c r="O46" i="7"/>
  <c r="C54" i="7"/>
  <c r="D54" i="7"/>
  <c r="E54" i="7"/>
  <c r="F54" i="7"/>
  <c r="G54" i="7"/>
  <c r="H54" i="7"/>
  <c r="I54" i="7"/>
  <c r="J54" i="7"/>
  <c r="K54" i="7"/>
  <c r="L54" i="7"/>
  <c r="M54" i="7"/>
  <c r="N54" i="7"/>
  <c r="O54" i="7"/>
  <c r="C33" i="7"/>
  <c r="D33" i="7"/>
  <c r="E33" i="7"/>
  <c r="F33" i="7"/>
  <c r="G33" i="7"/>
  <c r="H33" i="7"/>
  <c r="I33" i="7"/>
  <c r="J33" i="7"/>
  <c r="K33" i="7"/>
  <c r="L33" i="7"/>
  <c r="M33" i="7"/>
  <c r="N33" i="7"/>
  <c r="O33" i="7"/>
  <c r="C35" i="7"/>
  <c r="D35" i="7"/>
  <c r="E35" i="7"/>
  <c r="F35" i="7"/>
  <c r="G35" i="7"/>
  <c r="H35" i="7"/>
  <c r="I35" i="7"/>
  <c r="J35" i="7"/>
  <c r="K35" i="7"/>
  <c r="L35" i="7"/>
  <c r="M35" i="7"/>
  <c r="N35" i="7"/>
  <c r="O35" i="7"/>
  <c r="C36" i="7"/>
  <c r="D36" i="7"/>
  <c r="E36" i="7"/>
  <c r="F36" i="7"/>
  <c r="G36" i="7"/>
  <c r="H36" i="7"/>
  <c r="I36" i="7"/>
  <c r="J36" i="7"/>
  <c r="K36" i="7"/>
  <c r="L36" i="7"/>
  <c r="M36" i="7"/>
  <c r="N36" i="7"/>
  <c r="O36" i="7"/>
  <c r="C31" i="7"/>
  <c r="D31" i="7"/>
  <c r="E31" i="7"/>
  <c r="F31" i="7"/>
  <c r="G31" i="7"/>
  <c r="H31" i="7"/>
  <c r="I31" i="7"/>
  <c r="J31" i="7"/>
  <c r="K31" i="7"/>
  <c r="N126" i="6" s="1"/>
  <c r="G131" i="6" s="1"/>
  <c r="L31" i="7"/>
  <c r="M31" i="7"/>
  <c r="N31" i="7"/>
  <c r="O31" i="7"/>
  <c r="C37" i="7"/>
  <c r="D37" i="7"/>
  <c r="E37" i="7"/>
  <c r="F37" i="7"/>
  <c r="G37" i="7"/>
  <c r="H37" i="7"/>
  <c r="I37" i="7"/>
  <c r="J37" i="7"/>
  <c r="K37" i="7"/>
  <c r="L37" i="7"/>
  <c r="M37" i="7"/>
  <c r="N37" i="7"/>
  <c r="O37" i="7"/>
  <c r="C38" i="7"/>
  <c r="D38" i="7"/>
  <c r="E38" i="7"/>
  <c r="F38" i="7"/>
  <c r="G38" i="7"/>
  <c r="H38" i="7"/>
  <c r="I38" i="7"/>
  <c r="J38" i="7"/>
  <c r="K38" i="7"/>
  <c r="L38" i="7"/>
  <c r="M38" i="7"/>
  <c r="N38" i="7"/>
  <c r="O38" i="7"/>
  <c r="C32" i="7"/>
  <c r="D32" i="7"/>
  <c r="E32" i="7"/>
  <c r="F32" i="7"/>
  <c r="G32" i="7"/>
  <c r="H32" i="7"/>
  <c r="I32" i="7"/>
  <c r="J32" i="7"/>
  <c r="K32" i="7"/>
  <c r="L32" i="7"/>
  <c r="M32" i="7"/>
  <c r="N32" i="7"/>
  <c r="O32" i="7"/>
  <c r="C42" i="7"/>
  <c r="D42" i="7"/>
  <c r="E42" i="7"/>
  <c r="F42" i="7"/>
  <c r="G42" i="7"/>
  <c r="H42" i="7"/>
  <c r="I42" i="7"/>
  <c r="J42" i="7"/>
  <c r="K42" i="7"/>
  <c r="L42" i="7"/>
  <c r="M42" i="7"/>
  <c r="N42" i="7"/>
  <c r="O42" i="7"/>
  <c r="C44" i="7"/>
  <c r="D44" i="7"/>
  <c r="E44" i="7"/>
  <c r="F44" i="7"/>
  <c r="G44" i="7"/>
  <c r="H44" i="7"/>
  <c r="I44" i="7"/>
  <c r="J44" i="7"/>
  <c r="K44" i="7"/>
  <c r="L44" i="7"/>
  <c r="M44" i="7"/>
  <c r="N44" i="7"/>
  <c r="O44" i="7"/>
  <c r="C34" i="7"/>
  <c r="D34" i="7"/>
  <c r="E34" i="7"/>
  <c r="F34" i="7"/>
  <c r="G34" i="7"/>
  <c r="H34" i="7"/>
  <c r="I34" i="7"/>
  <c r="J34" i="7"/>
  <c r="K34" i="7"/>
  <c r="L34" i="7"/>
  <c r="M34" i="7"/>
  <c r="N34" i="7"/>
  <c r="O34" i="7"/>
  <c r="C48" i="7"/>
  <c r="D48" i="7"/>
  <c r="E48" i="7"/>
  <c r="F48" i="7"/>
  <c r="G48" i="7"/>
  <c r="H48" i="7"/>
  <c r="I48" i="7"/>
  <c r="J48" i="7"/>
  <c r="K48" i="7"/>
  <c r="L48" i="7"/>
  <c r="M48" i="7"/>
  <c r="N48" i="7"/>
  <c r="O48" i="7"/>
  <c r="C49" i="7"/>
  <c r="D49" i="7"/>
  <c r="E49" i="7"/>
  <c r="F49" i="7"/>
  <c r="G49" i="7"/>
  <c r="H49" i="7"/>
  <c r="I49" i="7"/>
  <c r="J49" i="7"/>
  <c r="K49" i="7"/>
  <c r="L49" i="7"/>
  <c r="M49" i="7"/>
  <c r="N49" i="7"/>
  <c r="O49" i="7"/>
  <c r="C51" i="7"/>
  <c r="D51" i="7"/>
  <c r="E51" i="7"/>
  <c r="F51" i="7"/>
  <c r="G51" i="7"/>
  <c r="H51" i="7"/>
  <c r="I51" i="7"/>
  <c r="J51" i="7"/>
  <c r="K51" i="7"/>
  <c r="L51" i="7"/>
  <c r="M51" i="7"/>
  <c r="N51" i="7"/>
  <c r="O51" i="7"/>
  <c r="B35" i="7"/>
  <c r="B36" i="7"/>
  <c r="B31" i="7"/>
  <c r="B37" i="7"/>
  <c r="B38" i="7"/>
  <c r="B32" i="7"/>
  <c r="B42" i="7"/>
  <c r="B44" i="7"/>
  <c r="B34" i="7"/>
  <c r="B48" i="7"/>
  <c r="B49" i="7"/>
  <c r="B51" i="7"/>
  <c r="B33" i="7"/>
  <c r="B26" i="7"/>
  <c r="B27" i="7"/>
  <c r="B28" i="7"/>
  <c r="B39" i="7"/>
  <c r="B46" i="7"/>
  <c r="B54" i="7"/>
  <c r="B30" i="7"/>
  <c r="B3" i="7"/>
  <c r="I126" i="6" s="1"/>
  <c r="N131" i="6" s="1"/>
  <c r="B4" i="7"/>
  <c r="B6" i="7"/>
  <c r="B7" i="7"/>
  <c r="B9" i="7"/>
  <c r="B11" i="7"/>
  <c r="B12" i="7"/>
  <c r="B13" i="7"/>
  <c r="B15" i="7"/>
  <c r="B16" i="7"/>
  <c r="B19" i="7"/>
  <c r="B21" i="7"/>
  <c r="B25" i="7"/>
  <c r="B2" i="7"/>
  <c r="B8" i="7"/>
  <c r="B10" i="7"/>
  <c r="B14" i="7"/>
  <c r="B17" i="7"/>
  <c r="B18" i="7"/>
  <c r="B20" i="7"/>
  <c r="B22" i="7"/>
  <c r="B23" i="7"/>
  <c r="B24" i="7"/>
  <c r="B29" i="7"/>
  <c r="B40" i="7"/>
  <c r="B41" i="7"/>
  <c r="B43" i="7"/>
  <c r="B45" i="7"/>
  <c r="B47" i="7"/>
  <c r="B50" i="7"/>
  <c r="B52" i="7"/>
  <c r="B53" i="7"/>
  <c r="B5" i="7"/>
  <c r="N89" i="6"/>
  <c r="N62" i="6"/>
  <c r="D62" i="6"/>
  <c r="C20" i="5"/>
  <c r="L89" i="6" s="1"/>
  <c r="D20" i="5"/>
  <c r="D10" i="1" s="1"/>
  <c r="E20" i="5"/>
  <c r="M89" i="6" s="1"/>
  <c r="F20" i="5"/>
  <c r="E89" i="6" s="1"/>
  <c r="F10" i="1"/>
  <c r="G20" i="5"/>
  <c r="H20" i="5"/>
  <c r="H10" i="1" s="1"/>
  <c r="I20" i="5"/>
  <c r="O89" i="6" s="1"/>
  <c r="J20" i="5"/>
  <c r="G89" i="6" s="1"/>
  <c r="K20" i="5"/>
  <c r="K10" i="1" s="1"/>
  <c r="J28" i="3"/>
  <c r="G62" i="6" s="1"/>
  <c r="K28" i="3"/>
  <c r="K9" i="1" s="1"/>
  <c r="F8" i="1"/>
  <c r="G8" i="1"/>
  <c r="F35" i="6"/>
  <c r="O35" i="6"/>
  <c r="J8" i="1"/>
  <c r="K8" i="1"/>
  <c r="R14" i="3"/>
  <c r="O14" i="3"/>
  <c r="R13" i="3"/>
  <c r="Q13" i="3" s="1"/>
  <c r="O13" i="3"/>
  <c r="Q11" i="5"/>
  <c r="Q19" i="5"/>
  <c r="O9" i="5"/>
  <c r="O10" i="2"/>
  <c r="O16" i="2"/>
  <c r="O24" i="2"/>
  <c r="N26" i="2"/>
  <c r="P26" i="2"/>
  <c r="P8" i="1" s="1"/>
  <c r="M14" i="3"/>
  <c r="Q8" i="3"/>
  <c r="Q22" i="3"/>
  <c r="O18" i="3"/>
  <c r="O20" i="3"/>
  <c r="O22" i="3"/>
  <c r="L10" i="1"/>
  <c r="G10" i="1"/>
  <c r="B20" i="5"/>
  <c r="C89" i="6" s="1"/>
  <c r="R19" i="5"/>
  <c r="O19" i="5" s="1"/>
  <c r="R18" i="5"/>
  <c r="M18" i="5" s="1"/>
  <c r="R17" i="5"/>
  <c r="M17" i="5" s="1"/>
  <c r="R16" i="5"/>
  <c r="R15" i="5"/>
  <c r="M15" i="5" s="1"/>
  <c r="R14" i="5"/>
  <c r="R13" i="5"/>
  <c r="M13" i="5" s="1"/>
  <c r="R12" i="5"/>
  <c r="R11" i="5"/>
  <c r="M11" i="5" s="1"/>
  <c r="R10" i="5"/>
  <c r="Q10" i="5" s="1"/>
  <c r="R9" i="5"/>
  <c r="M9" i="5" s="1"/>
  <c r="R8" i="5"/>
  <c r="M8" i="5" s="1"/>
  <c r="R7" i="5"/>
  <c r="M7" i="5" s="1"/>
  <c r="C28" i="3"/>
  <c r="L62" i="6" s="1"/>
  <c r="C9" i="1"/>
  <c r="D28" i="3"/>
  <c r="D9" i="1"/>
  <c r="E28" i="3"/>
  <c r="M62" i="6" s="1"/>
  <c r="E9" i="1"/>
  <c r="F28" i="3"/>
  <c r="E62" i="6" s="1"/>
  <c r="F9" i="1"/>
  <c r="G28" i="3"/>
  <c r="G9" i="1"/>
  <c r="H28" i="3"/>
  <c r="F62" i="6" s="1"/>
  <c r="H9" i="1"/>
  <c r="I28" i="3"/>
  <c r="O62" i="6" s="1"/>
  <c r="I9" i="1"/>
  <c r="B28" i="3"/>
  <c r="C62" i="6" s="1"/>
  <c r="B9" i="1"/>
  <c r="R10" i="3"/>
  <c r="M10" i="3" s="1"/>
  <c r="R8" i="3"/>
  <c r="M8" i="3" s="1"/>
  <c r="R9" i="3"/>
  <c r="M9" i="3" s="1"/>
  <c r="L28" i="3"/>
  <c r="R27" i="3"/>
  <c r="M27" i="3" s="1"/>
  <c r="R26" i="3"/>
  <c r="O26" i="3" s="1"/>
  <c r="R25" i="3"/>
  <c r="Q25" i="3" s="1"/>
  <c r="R24" i="3"/>
  <c r="M24" i="3" s="1"/>
  <c r="R23" i="3"/>
  <c r="M23" i="3"/>
  <c r="R22" i="3"/>
  <c r="M22" i="3"/>
  <c r="R21" i="3"/>
  <c r="R20" i="3"/>
  <c r="M20" i="3" s="1"/>
  <c r="R19" i="3"/>
  <c r="M19" i="3" s="1"/>
  <c r="R18" i="3"/>
  <c r="M18" i="3" s="1"/>
  <c r="R17" i="3"/>
  <c r="R16" i="3"/>
  <c r="M16" i="3" s="1"/>
  <c r="R15" i="3"/>
  <c r="R12" i="3"/>
  <c r="M12" i="3" s="1"/>
  <c r="R11" i="3"/>
  <c r="M7" i="3"/>
  <c r="R8" i="2"/>
  <c r="M8" i="2" s="1"/>
  <c r="R9" i="2"/>
  <c r="O9" i="2" s="1"/>
  <c r="R10" i="2"/>
  <c r="M10" i="2" s="1"/>
  <c r="R11" i="2"/>
  <c r="M11" i="2" s="1"/>
  <c r="R12" i="2"/>
  <c r="M12" i="2" s="1"/>
  <c r="R13" i="2"/>
  <c r="M13" i="2" s="1"/>
  <c r="R14" i="2"/>
  <c r="M14" i="2" s="1"/>
  <c r="R15" i="2"/>
  <c r="M15" i="2" s="1"/>
  <c r="R16" i="2"/>
  <c r="M16" i="2" s="1"/>
  <c r="R17" i="2"/>
  <c r="M17" i="2" s="1"/>
  <c r="R18" i="2"/>
  <c r="M18" i="2" s="1"/>
  <c r="R19" i="2"/>
  <c r="M19" i="2" s="1"/>
  <c r="R20" i="2"/>
  <c r="M20" i="2" s="1"/>
  <c r="R21" i="2"/>
  <c r="M21" i="2" s="1"/>
  <c r="R22" i="2"/>
  <c r="M22" i="2" s="1"/>
  <c r="R23" i="2"/>
  <c r="M23" i="2" s="1"/>
  <c r="R24" i="2"/>
  <c r="M24" i="2" s="1"/>
  <c r="R25" i="2"/>
  <c r="M25" i="2" s="1"/>
  <c r="L35" i="6"/>
  <c r="D35" i="6"/>
  <c r="M35" i="6"/>
  <c r="L8" i="1"/>
  <c r="B8" i="1"/>
  <c r="R7" i="2"/>
  <c r="M7" i="2" s="1"/>
  <c r="O15" i="3"/>
  <c r="M19" i="5"/>
  <c r="N9" i="1"/>
  <c r="M126" i="6"/>
  <c r="P131" i="6" s="1"/>
  <c r="O21" i="3"/>
  <c r="O17" i="3"/>
  <c r="Q14" i="3"/>
  <c r="Q20" i="2"/>
  <c r="Q8" i="2"/>
  <c r="O8" i="5"/>
  <c r="P9" i="1"/>
  <c r="O27" i="3"/>
  <c r="M15" i="3"/>
  <c r="Q22" i="2"/>
  <c r="Q24" i="2"/>
  <c r="Q12" i="2"/>
  <c r="M21" i="3"/>
  <c r="L9" i="1"/>
  <c r="M17" i="3"/>
  <c r="O23" i="3"/>
  <c r="Q10" i="2"/>
  <c r="Q15" i="5"/>
  <c r="O10" i="3"/>
  <c r="M12" i="5"/>
  <c r="M14" i="5"/>
  <c r="M16" i="5"/>
  <c r="Q10" i="3"/>
  <c r="O15" i="5"/>
  <c r="Q7" i="5" l="1"/>
  <c r="B10" i="1"/>
  <c r="C10" i="1"/>
  <c r="O18" i="5"/>
  <c r="O16" i="5"/>
  <c r="O14" i="5"/>
  <c r="O12" i="5"/>
  <c r="Q18" i="5"/>
  <c r="Q16" i="5"/>
  <c r="Q14" i="5"/>
  <c r="Q12" i="5"/>
  <c r="D89" i="6"/>
  <c r="F89" i="6"/>
  <c r="P89" i="6"/>
  <c r="Q13" i="5"/>
  <c r="O17" i="5"/>
  <c r="M10" i="5"/>
  <c r="Q17" i="5"/>
  <c r="O13" i="5"/>
  <c r="N10" i="1"/>
  <c r="F126" i="6"/>
  <c r="C131" i="6" s="1"/>
  <c r="E10" i="1"/>
  <c r="I10" i="1"/>
  <c r="J10" i="1"/>
  <c r="Q9" i="5"/>
  <c r="O10" i="5"/>
  <c r="O11" i="5"/>
  <c r="O7" i="5"/>
  <c r="Q8" i="5"/>
  <c r="O24" i="3"/>
  <c r="O8" i="3"/>
  <c r="M13" i="3"/>
  <c r="O7" i="3"/>
  <c r="Q23" i="3"/>
  <c r="Q21" i="3"/>
  <c r="Q9" i="3"/>
  <c r="L11" i="1"/>
  <c r="G11" i="1"/>
  <c r="N9" i="6" s="1"/>
  <c r="P62" i="6"/>
  <c r="O9" i="3"/>
  <c r="R28" i="3"/>
  <c r="Q16" i="3"/>
  <c r="M26" i="3"/>
  <c r="J126" i="6"/>
  <c r="E131" i="6" s="1"/>
  <c r="B11" i="1"/>
  <c r="C9" i="6" s="1"/>
  <c r="Q11" i="3"/>
  <c r="Q15" i="3"/>
  <c r="Q17" i="3"/>
  <c r="F11" i="1"/>
  <c r="E9" i="6" s="1"/>
  <c r="J9" i="1"/>
  <c r="Q28" i="3"/>
  <c r="Q20" i="3"/>
  <c r="Q24" i="3"/>
  <c r="Q7" i="3"/>
  <c r="Q19" i="3"/>
  <c r="M25" i="3"/>
  <c r="O11" i="3"/>
  <c r="O12" i="3"/>
  <c r="Q18" i="3"/>
  <c r="Q26" i="3"/>
  <c r="Q27" i="3"/>
  <c r="M11" i="3"/>
  <c r="O19" i="3"/>
  <c r="O25" i="3"/>
  <c r="O16" i="3"/>
  <c r="Q12" i="3"/>
  <c r="K11" i="1"/>
  <c r="P9" i="6" s="1"/>
  <c r="Q25" i="2"/>
  <c r="O13" i="2"/>
  <c r="Q19" i="2"/>
  <c r="Q21" i="2"/>
  <c r="Q17" i="2"/>
  <c r="Q15" i="2"/>
  <c r="Q13" i="2"/>
  <c r="M9" i="2"/>
  <c r="O21" i="2"/>
  <c r="O23" i="2"/>
  <c r="H8" i="1"/>
  <c r="H11" i="1" s="1"/>
  <c r="F9" i="6" s="1"/>
  <c r="N35" i="6"/>
  <c r="O11" i="2"/>
  <c r="O15" i="2"/>
  <c r="O19" i="2"/>
  <c r="O25" i="2"/>
  <c r="L126" i="6"/>
  <c r="F131" i="6" s="1"/>
  <c r="H126" i="6"/>
  <c r="D131" i="6" s="1"/>
  <c r="O126" i="6"/>
  <c r="Q131" i="6" s="1"/>
  <c r="K126" i="6"/>
  <c r="O131" i="6" s="1"/>
  <c r="G126" i="6"/>
  <c r="M131" i="6" s="1"/>
  <c r="E8" i="1"/>
  <c r="D8" i="1"/>
  <c r="D11" i="1" s="1"/>
  <c r="D9" i="6" s="1"/>
  <c r="C8" i="1"/>
  <c r="C11" i="1" s="1"/>
  <c r="L9" i="6" s="1"/>
  <c r="G35" i="6"/>
  <c r="O7" i="2"/>
  <c r="O14" i="2"/>
  <c r="Q23" i="2"/>
  <c r="Q11" i="2"/>
  <c r="Q9" i="2"/>
  <c r="O22" i="2"/>
  <c r="O20" i="2"/>
  <c r="O18" i="2"/>
  <c r="O12" i="2"/>
  <c r="O8" i="2"/>
  <c r="C35" i="6"/>
  <c r="E35" i="6"/>
  <c r="P35" i="6"/>
  <c r="O17" i="2"/>
  <c r="Q7" i="2"/>
  <c r="R26" i="2"/>
  <c r="Q26" i="2" s="1"/>
  <c r="Q14" i="2"/>
  <c r="Q16" i="2"/>
  <c r="Q18" i="2"/>
  <c r="I8" i="1"/>
  <c r="I11" i="1" s="1"/>
  <c r="O9" i="6" s="1"/>
  <c r="M20" i="5" l="1"/>
  <c r="R10" i="1"/>
  <c r="M10" i="1" s="1"/>
  <c r="J11" i="1"/>
  <c r="G9" i="6" s="1"/>
  <c r="O20" i="5"/>
  <c r="E11" i="1"/>
  <c r="M9" i="6" s="1"/>
  <c r="Q20" i="5"/>
  <c r="P10" i="1"/>
  <c r="M28" i="3"/>
  <c r="R9" i="1"/>
  <c r="O28" i="3"/>
  <c r="N11" i="1"/>
  <c r="M26" i="2"/>
  <c r="R8" i="1"/>
  <c r="O26" i="2"/>
  <c r="O10" i="1" l="1"/>
  <c r="Q10" i="1"/>
  <c r="P11" i="1"/>
  <c r="M9" i="1"/>
  <c r="O9" i="1"/>
  <c r="Q9" i="1"/>
  <c r="R11" i="1"/>
  <c r="M8" i="1"/>
  <c r="Q8" i="1"/>
  <c r="O8" i="1"/>
  <c r="O11" i="1"/>
  <c r="M11" i="1" l="1"/>
  <c r="Q11" i="1"/>
</calcChain>
</file>

<file path=xl/sharedStrings.xml><?xml version="1.0" encoding="utf-8"?>
<sst xmlns="http://schemas.openxmlformats.org/spreadsheetml/2006/main" count="260" uniqueCount="84">
  <si>
    <t>Canton du Jura</t>
  </si>
  <si>
    <t>Delémont</t>
  </si>
  <si>
    <t>Porrentruy</t>
  </si>
  <si>
    <t>Franches-Montagnes</t>
  </si>
  <si>
    <t>District de Delémont</t>
  </si>
  <si>
    <t>Boécourt</t>
  </si>
  <si>
    <t>Bourrignon</t>
  </si>
  <si>
    <t>Châtillon</t>
  </si>
  <si>
    <t>Courchapoix</t>
  </si>
  <si>
    <t>Courrendlin</t>
  </si>
  <si>
    <t>Courroux</t>
  </si>
  <si>
    <t>Courtételle</t>
  </si>
  <si>
    <t>Develier</t>
  </si>
  <si>
    <t>Ederswiler</t>
  </si>
  <si>
    <t>Mervelier</t>
  </si>
  <si>
    <t>Mettembert</t>
  </si>
  <si>
    <t>Movelier</t>
  </si>
  <si>
    <t>Pleigne</t>
  </si>
  <si>
    <t>Rossemaison</t>
  </si>
  <si>
    <t>Saulcy</t>
  </si>
  <si>
    <t>Soyhières</t>
  </si>
  <si>
    <t>District de Porrentruy</t>
  </si>
  <si>
    <t>Alle</t>
  </si>
  <si>
    <t>La Baroche</t>
  </si>
  <si>
    <t>Basse-Allaine</t>
  </si>
  <si>
    <t>Beurnevésin</t>
  </si>
  <si>
    <t>Boncourt</t>
  </si>
  <si>
    <t>Bonfol</t>
  </si>
  <si>
    <t>Bure</t>
  </si>
  <si>
    <t>Clos du Doubs</t>
  </si>
  <si>
    <t>Coeuve</t>
  </si>
  <si>
    <t>Cornol</t>
  </si>
  <si>
    <t>Courchavon</t>
  </si>
  <si>
    <t>Courgenay</t>
  </si>
  <si>
    <t>Courtedoux</t>
  </si>
  <si>
    <t>Damphreux</t>
  </si>
  <si>
    <t>Fahy</t>
  </si>
  <si>
    <t>Fontenais</t>
  </si>
  <si>
    <t>Grandfontaine</t>
  </si>
  <si>
    <t>Haute-Ajoie</t>
  </si>
  <si>
    <t>Lugnez</t>
  </si>
  <si>
    <t>Vendlincourt</t>
  </si>
  <si>
    <t>District des Franches-Montagnes</t>
  </si>
  <si>
    <t>Le Bémont</t>
  </si>
  <si>
    <t>Les Bois</t>
  </si>
  <si>
    <t>Les Breuleux</t>
  </si>
  <si>
    <t>La Chaux-des-Breuleux</t>
  </si>
  <si>
    <t>Les Enfers</t>
  </si>
  <si>
    <t>Les Genevez</t>
  </si>
  <si>
    <t>Lajoux</t>
  </si>
  <si>
    <t>Montfaucon</t>
  </si>
  <si>
    <t>Muriaux</t>
  </si>
  <si>
    <t>Le Noirmont</t>
  </si>
  <si>
    <t>Saignelégier</t>
  </si>
  <si>
    <t>Saint-Brais</t>
  </si>
  <si>
    <t>Soubey</t>
  </si>
  <si>
    <t>Haute-Sorne</t>
  </si>
  <si>
    <t>Val Terbi</t>
  </si>
  <si>
    <t>Types de bulletins par partis</t>
  </si>
  <si>
    <t>Non modfiés</t>
  </si>
  <si>
    <t>Modifiés</t>
  </si>
  <si>
    <t>1. PCSI</t>
  </si>
  <si>
    <t>2. PLRJ</t>
  </si>
  <si>
    <t>Sans
dénomination</t>
  </si>
  <si>
    <t>Total
Non modifiés</t>
  </si>
  <si>
    <t>Total 
Modifiés</t>
  </si>
  <si>
    <t>Total des
bulletins valables</t>
  </si>
  <si>
    <t>Districts</t>
  </si>
  <si>
    <t>Communes</t>
  </si>
  <si>
    <t>%</t>
  </si>
  <si>
    <t>3. PDC-JDC</t>
  </si>
  <si>
    <t>4. PSJ-JSJ</t>
  </si>
  <si>
    <t>Totaux :</t>
  </si>
  <si>
    <t>Canton</t>
  </si>
  <si>
    <t>Bulletins non modifiés</t>
  </si>
  <si>
    <t>Bulletins modifiés</t>
  </si>
  <si>
    <t>Bulletins  non modifiés</t>
  </si>
  <si>
    <t xml:space="preserve">Statistiques par communes </t>
  </si>
  <si>
    <t>Commune :</t>
  </si>
  <si>
    <t>TITRE</t>
  </si>
  <si>
    <t>Election du Gouvernement 2020 (2ème tour)</t>
  </si>
  <si>
    <t>5. Verts et JVJ</t>
  </si>
  <si>
    <t>Cliquez ci-dessus pour choisir une commune (A - Z)</t>
  </si>
  <si>
    <t>Statistiques 2ème tour - Elections du Gouvernement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</si>
</sst>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2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164" fontId="0" fillId="0" borderId="0" xfId="0" applyNumberFormat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0" borderId="4" xfId="0" applyBorder="1" applyAlignment="1">
      <alignment horizontal="center" vertical="center"/>
    </xf>
    <xf numFmtId="164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164" fontId="2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164" fontId="0" fillId="0" borderId="2" xfId="0" applyNumberForma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164" fontId="2" fillId="0" borderId="12" xfId="0" applyNumberFormat="1" applyFont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Alignment="1">
      <alignment vertical="center"/>
    </xf>
    <xf numFmtId="1" fontId="0" fillId="0" borderId="1" xfId="0" quotePrefix="1" applyNumberFormat="1" applyBorder="1" applyAlignment="1" applyProtection="1">
      <alignment horizontal="center" vertical="center"/>
      <protection locked="0"/>
    </xf>
    <xf numFmtId="1" fontId="0" fillId="0" borderId="3" xfId="0" quotePrefix="1" applyNumberFormat="1" applyBorder="1" applyAlignment="1" applyProtection="1">
      <alignment horizontal="center" vertical="center"/>
      <protection locked="0"/>
    </xf>
    <xf numFmtId="1" fontId="0" fillId="0" borderId="4" xfId="0" quotePrefix="1" applyNumberFormat="1" applyBorder="1" applyAlignment="1" applyProtection="1">
      <alignment horizontal="center" vertical="center"/>
      <protection locked="0"/>
    </xf>
    <xf numFmtId="1" fontId="0" fillId="0" borderId="5" xfId="0" quotePrefix="1" applyNumberFormat="1" applyBorder="1" applyAlignment="1" applyProtection="1">
      <alignment horizontal="center" vertical="center"/>
      <protection locked="0"/>
    </xf>
    <xf numFmtId="1" fontId="1" fillId="0" borderId="6" xfId="0" quotePrefix="1" applyNumberFormat="1" applyFont="1" applyBorder="1" applyAlignment="1" applyProtection="1">
      <alignment horizontal="center" vertical="center"/>
      <protection locked="0"/>
    </xf>
    <xf numFmtId="1" fontId="1" fillId="0" borderId="7" xfId="0" quotePrefix="1" applyNumberFormat="1" applyFont="1" applyBorder="1" applyAlignment="1" applyProtection="1">
      <alignment horizontal="center" vertical="center"/>
      <protection locked="0"/>
    </xf>
    <xf numFmtId="1" fontId="0" fillId="0" borderId="6" xfId="0" quotePrefix="1" applyNumberFormat="1" applyBorder="1" applyAlignment="1" applyProtection="1">
      <alignment horizontal="center" vertical="center"/>
      <protection locked="0"/>
    </xf>
    <xf numFmtId="1" fontId="0" fillId="0" borderId="8" xfId="0" quotePrefix="1" applyNumberForma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1" fontId="1" fillId="0" borderId="14" xfId="0" quotePrefix="1" applyNumberFormat="1" applyFont="1" applyBorder="1" applyAlignment="1" applyProtection="1">
      <alignment horizontal="center" vertical="center"/>
      <protection locked="0"/>
    </xf>
    <xf numFmtId="1" fontId="1" fillId="0" borderId="15" xfId="0" quotePrefix="1" applyNumberFormat="1" applyFont="1" applyBorder="1" applyAlignment="1" applyProtection="1">
      <alignment horizontal="center" vertical="center"/>
      <protection locked="0"/>
    </xf>
    <xf numFmtId="1" fontId="0" fillId="0" borderId="9" xfId="0" quotePrefix="1" applyNumberFormat="1" applyBorder="1" applyAlignment="1" applyProtection="1">
      <alignment horizontal="center" vertical="center"/>
      <protection locked="0"/>
    </xf>
    <xf numFmtId="1" fontId="0" fillId="0" borderId="10" xfId="0" quotePrefix="1" applyNumberFormat="1" applyBorder="1" applyAlignment="1" applyProtection="1">
      <alignment horizontal="center" vertical="center"/>
      <protection locked="0"/>
    </xf>
    <xf numFmtId="1" fontId="1" fillId="0" borderId="12" xfId="0" quotePrefix="1" applyNumberFormat="1" applyFont="1" applyBorder="1" applyAlignment="1" applyProtection="1">
      <alignment horizontal="center" vertical="center"/>
      <protection locked="0"/>
    </xf>
    <xf numFmtId="0" fontId="3" fillId="0" borderId="0" xfId="0" applyFont="1"/>
    <xf numFmtId="0" fontId="0" fillId="0" borderId="0" xfId="0" applyBorder="1"/>
    <xf numFmtId="0" fontId="0" fillId="0" borderId="0" xfId="0" applyProtection="1"/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" fontId="0" fillId="0" borderId="6" xfId="0" applyNumberFormat="1" applyBorder="1" applyAlignment="1" applyProtection="1">
      <alignment horizontal="center" vertical="center"/>
    </xf>
    <xf numFmtId="1" fontId="0" fillId="0" borderId="7" xfId="0" applyNumberFormat="1" applyBorder="1" applyAlignment="1" applyProtection="1">
      <alignment horizontal="center" vertical="center"/>
    </xf>
    <xf numFmtId="1" fontId="0" fillId="0" borderId="8" xfId="0" applyNumberFormat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2" fillId="0" borderId="9" xfId="0" applyNumberFormat="1" applyFont="1" applyBorder="1" applyAlignment="1" applyProtection="1">
      <alignment horizontal="center" vertical="center"/>
      <protection locked="0"/>
    </xf>
    <xf numFmtId="164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6EC4D"/>
      <color rgb="FFC7FDCC"/>
      <color rgb="FF5EBCD2"/>
      <color rgb="FFF50B4E"/>
      <color rgb="FFFEAF22"/>
      <color rgb="FF86FA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H" sz="1800" b="0" i="0" baseline="0">
                <a:effectLst/>
              </a:rPr>
              <a:t>Bulletins - Non modifiés</a:t>
            </a:r>
            <a:endParaRPr lang="fr-CH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5EBCD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AEBF-46D9-A3D0-FCF50A7E230B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EBF-46D9-A3D0-FCF50A7E230B}"/>
              </c:ext>
            </c:extLst>
          </c:dPt>
          <c:dPt>
            <c:idx val="2"/>
            <c:bubble3D val="0"/>
            <c:spPr>
              <a:solidFill>
                <a:srgbClr val="FEAF2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AEBF-46D9-A3D0-FCF50A7E230B}"/>
              </c:ext>
            </c:extLst>
          </c:dPt>
          <c:dPt>
            <c:idx val="3"/>
            <c:bubble3D val="0"/>
            <c:spPr>
              <a:solidFill>
                <a:srgbClr val="F50B4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EBF-46D9-A3D0-FCF50A7E230B}"/>
              </c:ext>
            </c:extLst>
          </c:dPt>
          <c:dPt>
            <c:idx val="4"/>
            <c:bubble3D val="0"/>
            <c:spPr>
              <a:solidFill>
                <a:srgbClr val="06EC4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AEBF-46D9-A3D0-FCF50A7E230B}"/>
              </c:ext>
            </c:extLst>
          </c:dPt>
          <c:dPt>
            <c:idx val="5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EBF-46D9-A3D0-FCF50A7E230B}"/>
              </c:ext>
            </c:extLst>
          </c:dPt>
          <c:dPt>
            <c:idx val="6"/>
            <c:bubble3D val="0"/>
            <c:spPr>
              <a:solidFill>
                <a:srgbClr val="06EC4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AEBF-46D9-A3D0-FCF50A7E230B}"/>
              </c:ext>
            </c:extLst>
          </c:dPt>
          <c:dPt>
            <c:idx val="7"/>
            <c:bubble3D val="0"/>
            <c:spPr>
              <a:solidFill>
                <a:srgbClr val="C7FDC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EBF-46D9-A3D0-FCF50A7E230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Statistiques!$C$8:$G$8</c:f>
              <c:strCache>
                <c:ptCount val="5"/>
                <c:pt idx="0">
                  <c:v>1. PCSI</c:v>
                </c:pt>
                <c:pt idx="1">
                  <c:v>2. PLRJ</c:v>
                </c:pt>
                <c:pt idx="2">
                  <c:v>3. PDC-JDC</c:v>
                </c:pt>
                <c:pt idx="3">
                  <c:v>4. PSJ-JSJ</c:v>
                </c:pt>
                <c:pt idx="4">
                  <c:v>5. Verts et JVJ</c:v>
                </c:pt>
              </c:strCache>
            </c:strRef>
          </c:cat>
          <c:val>
            <c:numRef>
              <c:f>Statistiques!$C$9:$G$9</c:f>
              <c:numCache>
                <c:formatCode>0</c:formatCode>
                <c:ptCount val="5"/>
                <c:pt idx="0">
                  <c:v>2508</c:v>
                </c:pt>
                <c:pt idx="1">
                  <c:v>1763</c:v>
                </c:pt>
                <c:pt idx="2">
                  <c:v>2594</c:v>
                </c:pt>
                <c:pt idx="3">
                  <c:v>1899</c:v>
                </c:pt>
                <c:pt idx="4">
                  <c:v>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EBF-46D9-A3D0-FCF50A7E23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H"/>
              <a:t>Bulletins modifiés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5EBCD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3731-41B1-AF9B-9F577C73C13C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731-41B1-AF9B-9F577C73C13C}"/>
              </c:ext>
            </c:extLst>
          </c:dPt>
          <c:dPt>
            <c:idx val="2"/>
            <c:bubble3D val="0"/>
            <c:spPr>
              <a:solidFill>
                <a:srgbClr val="FEAF2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3731-41B1-AF9B-9F577C73C13C}"/>
              </c:ext>
            </c:extLst>
          </c:dPt>
          <c:dPt>
            <c:idx val="3"/>
            <c:bubble3D val="0"/>
            <c:spPr>
              <a:solidFill>
                <a:srgbClr val="F50B4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731-41B1-AF9B-9F577C73C13C}"/>
              </c:ext>
            </c:extLst>
          </c:dPt>
          <c:dPt>
            <c:idx val="4"/>
            <c:bubble3D val="0"/>
            <c:spPr>
              <a:solidFill>
                <a:srgbClr val="06EC4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3731-41B1-AF9B-9F577C73C13C}"/>
              </c:ext>
            </c:extLst>
          </c:dPt>
          <c:dPt>
            <c:idx val="5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731-41B1-AF9B-9F577C73C13C}"/>
              </c:ext>
            </c:extLst>
          </c:dPt>
          <c:dPt>
            <c:idx val="6"/>
            <c:bubble3D val="0"/>
            <c:spPr>
              <a:solidFill>
                <a:srgbClr val="06EC4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3731-41B1-AF9B-9F577C73C13C}"/>
              </c:ext>
            </c:extLst>
          </c:dPt>
          <c:dPt>
            <c:idx val="7"/>
            <c:bubble3D val="0"/>
            <c:spPr>
              <a:solidFill>
                <a:srgbClr val="C7FDC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731-41B1-AF9B-9F577C73C13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Statistiques!$M$130:$Q$130</c:f>
              <c:strCache>
                <c:ptCount val="5"/>
                <c:pt idx="0">
                  <c:v>1. PCSI</c:v>
                </c:pt>
                <c:pt idx="1">
                  <c:v>2. PLRJ</c:v>
                </c:pt>
                <c:pt idx="2">
                  <c:v>3. PDC-JDC</c:v>
                </c:pt>
                <c:pt idx="3">
                  <c:v>4. PSJ-JSJ</c:v>
                </c:pt>
                <c:pt idx="4">
                  <c:v>5. Verts et JVJ</c:v>
                </c:pt>
              </c:strCache>
            </c:strRef>
          </c:cat>
          <c:val>
            <c:numRef>
              <c:f>Statistiques!$M$131:$Q$131</c:f>
              <c:numCache>
                <c:formatCode>General</c:formatCode>
                <c:ptCount val="5"/>
                <c:pt idx="0">
                  <c:v>18</c:v>
                </c:pt>
                <c:pt idx="1">
                  <c:v>54</c:v>
                </c:pt>
                <c:pt idx="2">
                  <c:v>199</c:v>
                </c:pt>
                <c:pt idx="3">
                  <c:v>44</c:v>
                </c:pt>
                <c:pt idx="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31-41B1-AF9B-9F577C73C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H" sz="1800" b="0" i="0" baseline="0">
                <a:effectLst/>
              </a:rPr>
              <a:t>Bulletins - Modifiés</a:t>
            </a:r>
            <a:endParaRPr lang="fr-CH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5EBCD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A112-4107-B8E0-A1A98ACA50C9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112-4107-B8E0-A1A98ACA50C9}"/>
              </c:ext>
            </c:extLst>
          </c:dPt>
          <c:dPt>
            <c:idx val="2"/>
            <c:bubble3D val="0"/>
            <c:spPr>
              <a:solidFill>
                <a:srgbClr val="FEAF2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A112-4107-B8E0-A1A98ACA50C9}"/>
              </c:ext>
            </c:extLst>
          </c:dPt>
          <c:dPt>
            <c:idx val="3"/>
            <c:bubble3D val="0"/>
            <c:spPr>
              <a:solidFill>
                <a:srgbClr val="F50B4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112-4107-B8E0-A1A98ACA50C9}"/>
              </c:ext>
            </c:extLst>
          </c:dPt>
          <c:dPt>
            <c:idx val="4"/>
            <c:bubble3D val="0"/>
            <c:spPr>
              <a:solidFill>
                <a:srgbClr val="06EC4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A112-4107-B8E0-A1A98ACA50C9}"/>
              </c:ext>
            </c:extLst>
          </c:dPt>
          <c:dPt>
            <c:idx val="5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112-4107-B8E0-A1A98ACA50C9}"/>
              </c:ext>
            </c:extLst>
          </c:dPt>
          <c:dPt>
            <c:idx val="6"/>
            <c:bubble3D val="0"/>
            <c:spPr>
              <a:solidFill>
                <a:srgbClr val="06EC4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A112-4107-B8E0-A1A98ACA50C9}"/>
              </c:ext>
            </c:extLst>
          </c:dPt>
          <c:dPt>
            <c:idx val="7"/>
            <c:bubble3D val="0"/>
            <c:spPr>
              <a:solidFill>
                <a:srgbClr val="C7FDC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112-4107-B8E0-A1A98ACA50C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Statistiques!$L$8:$P$8</c:f>
              <c:strCache>
                <c:ptCount val="5"/>
                <c:pt idx="0">
                  <c:v>1. PCSI</c:v>
                </c:pt>
                <c:pt idx="1">
                  <c:v>2. PLRJ</c:v>
                </c:pt>
                <c:pt idx="2">
                  <c:v>3. PDC-JDC</c:v>
                </c:pt>
                <c:pt idx="3">
                  <c:v>4. PSJ-JSJ</c:v>
                </c:pt>
                <c:pt idx="4">
                  <c:v>5. Verts et JVJ</c:v>
                </c:pt>
              </c:strCache>
            </c:strRef>
          </c:cat>
          <c:val>
            <c:numRef>
              <c:f>Statistiques!$L$9:$P$9</c:f>
              <c:numCache>
                <c:formatCode>0</c:formatCode>
                <c:ptCount val="5"/>
                <c:pt idx="0">
                  <c:v>920</c:v>
                </c:pt>
                <c:pt idx="1">
                  <c:v>1754</c:v>
                </c:pt>
                <c:pt idx="2">
                  <c:v>3147</c:v>
                </c:pt>
                <c:pt idx="3">
                  <c:v>2958</c:v>
                </c:pt>
                <c:pt idx="4">
                  <c:v>1048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12-4107-B8E0-A1A98ACA50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H" sz="1800" b="0" i="0" baseline="0">
                <a:effectLst/>
              </a:rPr>
              <a:t>Bulletins - Non modifiés</a:t>
            </a:r>
            <a:endParaRPr lang="fr-CH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5EBCD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4C9E-4282-9644-22138BF86D8B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C9E-4282-9644-22138BF86D8B}"/>
              </c:ext>
            </c:extLst>
          </c:dPt>
          <c:dPt>
            <c:idx val="2"/>
            <c:bubble3D val="0"/>
            <c:spPr>
              <a:solidFill>
                <a:srgbClr val="FEAF2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4C9E-4282-9644-22138BF86D8B}"/>
              </c:ext>
            </c:extLst>
          </c:dPt>
          <c:dPt>
            <c:idx val="3"/>
            <c:bubble3D val="0"/>
            <c:spPr>
              <a:solidFill>
                <a:srgbClr val="F50B4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C9E-4282-9644-22138BF86D8B}"/>
              </c:ext>
            </c:extLst>
          </c:dPt>
          <c:dPt>
            <c:idx val="4"/>
            <c:bubble3D val="0"/>
            <c:spPr>
              <a:solidFill>
                <a:srgbClr val="06EC4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4C9E-4282-9644-22138BF86D8B}"/>
              </c:ext>
            </c:extLst>
          </c:dPt>
          <c:dPt>
            <c:idx val="5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C9E-4282-9644-22138BF86D8B}"/>
              </c:ext>
            </c:extLst>
          </c:dPt>
          <c:dPt>
            <c:idx val="6"/>
            <c:bubble3D val="0"/>
            <c:spPr>
              <a:solidFill>
                <a:srgbClr val="06EC4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4C9E-4282-9644-22138BF86D8B}"/>
              </c:ext>
            </c:extLst>
          </c:dPt>
          <c:dPt>
            <c:idx val="7"/>
            <c:bubble3D val="0"/>
            <c:spPr>
              <a:solidFill>
                <a:srgbClr val="C7FDC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C9E-4282-9644-22138BF86D8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Statistiques!$C$34:$G$34</c:f>
              <c:strCache>
                <c:ptCount val="5"/>
                <c:pt idx="0">
                  <c:v>1. PCSI</c:v>
                </c:pt>
                <c:pt idx="1">
                  <c:v>2. PLRJ</c:v>
                </c:pt>
                <c:pt idx="2">
                  <c:v>3. PDC-JDC</c:v>
                </c:pt>
                <c:pt idx="3">
                  <c:v>4. PSJ-JSJ</c:v>
                </c:pt>
                <c:pt idx="4">
                  <c:v>5. Verts et JVJ</c:v>
                </c:pt>
              </c:strCache>
            </c:strRef>
          </c:cat>
          <c:val>
            <c:numRef>
              <c:f>Statistiques!$C$35:$G$35</c:f>
              <c:numCache>
                <c:formatCode>General</c:formatCode>
                <c:ptCount val="5"/>
                <c:pt idx="0">
                  <c:v>988</c:v>
                </c:pt>
                <c:pt idx="1">
                  <c:v>598</c:v>
                </c:pt>
                <c:pt idx="2">
                  <c:v>887</c:v>
                </c:pt>
                <c:pt idx="3">
                  <c:v>1155</c:v>
                </c:pt>
                <c:pt idx="4">
                  <c:v>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C9E-4282-9644-22138BF86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H" sz="1800" b="0" i="0" baseline="0">
                <a:effectLst/>
              </a:rPr>
              <a:t>Bulletins - Modifiés</a:t>
            </a:r>
            <a:endParaRPr lang="fr-CH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5EBCD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CADB-48EB-B14C-8FAC60DFF6A8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ADB-48EB-B14C-8FAC60DFF6A8}"/>
              </c:ext>
            </c:extLst>
          </c:dPt>
          <c:dPt>
            <c:idx val="2"/>
            <c:bubble3D val="0"/>
            <c:spPr>
              <a:solidFill>
                <a:srgbClr val="FEAF2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CADB-48EB-B14C-8FAC60DFF6A8}"/>
              </c:ext>
            </c:extLst>
          </c:dPt>
          <c:dPt>
            <c:idx val="3"/>
            <c:bubble3D val="0"/>
            <c:spPr>
              <a:solidFill>
                <a:srgbClr val="F50B4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ADB-48EB-B14C-8FAC60DFF6A8}"/>
              </c:ext>
            </c:extLst>
          </c:dPt>
          <c:dPt>
            <c:idx val="4"/>
            <c:bubble3D val="0"/>
            <c:spPr>
              <a:solidFill>
                <a:srgbClr val="06EC4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CADB-48EB-B14C-8FAC60DFF6A8}"/>
              </c:ext>
            </c:extLst>
          </c:dPt>
          <c:dPt>
            <c:idx val="5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ADB-48EB-B14C-8FAC60DFF6A8}"/>
              </c:ext>
            </c:extLst>
          </c:dPt>
          <c:dPt>
            <c:idx val="6"/>
            <c:bubble3D val="0"/>
            <c:spPr>
              <a:solidFill>
                <a:srgbClr val="06EC4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CADB-48EB-B14C-8FAC60DFF6A8}"/>
              </c:ext>
            </c:extLst>
          </c:dPt>
          <c:dPt>
            <c:idx val="7"/>
            <c:bubble3D val="0"/>
            <c:spPr>
              <a:solidFill>
                <a:srgbClr val="C7FDC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ADB-48EB-B14C-8FAC60DFF6A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Statistiques!$L$34:$P$34</c:f>
              <c:strCache>
                <c:ptCount val="5"/>
                <c:pt idx="0">
                  <c:v>1. PCSI</c:v>
                </c:pt>
                <c:pt idx="1">
                  <c:v>2. PLRJ</c:v>
                </c:pt>
                <c:pt idx="2">
                  <c:v>3. PDC-JDC</c:v>
                </c:pt>
                <c:pt idx="3">
                  <c:v>4. PSJ-JSJ</c:v>
                </c:pt>
                <c:pt idx="4">
                  <c:v>5. Verts et JVJ</c:v>
                </c:pt>
              </c:strCache>
            </c:strRef>
          </c:cat>
          <c:val>
            <c:numRef>
              <c:f>Statistiques!$L$35:$P$35</c:f>
              <c:numCache>
                <c:formatCode>General</c:formatCode>
                <c:ptCount val="5"/>
                <c:pt idx="0">
                  <c:v>474</c:v>
                </c:pt>
                <c:pt idx="1">
                  <c:v>624</c:v>
                </c:pt>
                <c:pt idx="2">
                  <c:v>1242</c:v>
                </c:pt>
                <c:pt idx="3">
                  <c:v>1673</c:v>
                </c:pt>
                <c:pt idx="4">
                  <c:v>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ADB-48EB-B14C-8FAC60DFF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fr-CH" sz="1800" b="0" i="0" baseline="0">
                <a:effectLst/>
              </a:rPr>
              <a:t>Bulletins - Non modifiés</a:t>
            </a:r>
            <a:endParaRPr lang="fr-CH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5EBCD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CA2E-4781-A239-F2ED3A99BB81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A2E-4781-A239-F2ED3A99BB81}"/>
              </c:ext>
            </c:extLst>
          </c:dPt>
          <c:dPt>
            <c:idx val="2"/>
            <c:bubble3D val="0"/>
            <c:spPr>
              <a:solidFill>
                <a:srgbClr val="FEAF2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CA2E-4781-A239-F2ED3A99BB81}"/>
              </c:ext>
            </c:extLst>
          </c:dPt>
          <c:dPt>
            <c:idx val="3"/>
            <c:bubble3D val="0"/>
            <c:spPr>
              <a:solidFill>
                <a:srgbClr val="F50B4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A2E-4781-A239-F2ED3A99BB81}"/>
              </c:ext>
            </c:extLst>
          </c:dPt>
          <c:dPt>
            <c:idx val="4"/>
            <c:bubble3D val="0"/>
            <c:spPr>
              <a:solidFill>
                <a:srgbClr val="06EC4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CA2E-4781-A239-F2ED3A99BB81}"/>
              </c:ext>
            </c:extLst>
          </c:dPt>
          <c:dPt>
            <c:idx val="5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A2E-4781-A239-F2ED3A99BB81}"/>
              </c:ext>
            </c:extLst>
          </c:dPt>
          <c:dPt>
            <c:idx val="6"/>
            <c:bubble3D val="0"/>
            <c:spPr>
              <a:solidFill>
                <a:srgbClr val="06EC4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CA2E-4781-A239-F2ED3A99BB81}"/>
              </c:ext>
            </c:extLst>
          </c:dPt>
          <c:dPt>
            <c:idx val="7"/>
            <c:bubble3D val="0"/>
            <c:spPr>
              <a:solidFill>
                <a:srgbClr val="C7FDC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A2E-4781-A239-F2ED3A99BB8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Statistiques!$C$61:$G$61</c:f>
              <c:strCache>
                <c:ptCount val="5"/>
                <c:pt idx="0">
                  <c:v>1. PCSI</c:v>
                </c:pt>
                <c:pt idx="1">
                  <c:v>2. PLRJ</c:v>
                </c:pt>
                <c:pt idx="2">
                  <c:v>3. PDC-JDC</c:v>
                </c:pt>
                <c:pt idx="3">
                  <c:v>4. PSJ-JSJ</c:v>
                </c:pt>
                <c:pt idx="4">
                  <c:v>5. Verts et JVJ</c:v>
                </c:pt>
              </c:strCache>
            </c:strRef>
          </c:cat>
          <c:val>
            <c:numRef>
              <c:f>Statistiques!$C$62:$G$62</c:f>
              <c:numCache>
                <c:formatCode>General</c:formatCode>
                <c:ptCount val="5"/>
                <c:pt idx="0">
                  <c:v>464</c:v>
                </c:pt>
                <c:pt idx="1">
                  <c:v>998</c:v>
                </c:pt>
                <c:pt idx="2">
                  <c:v>1442</c:v>
                </c:pt>
                <c:pt idx="3">
                  <c:v>571</c:v>
                </c:pt>
                <c:pt idx="4">
                  <c:v>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A2E-4781-A239-F2ED3A99B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H" sz="1800" b="0" i="0" baseline="0">
                <a:effectLst/>
              </a:rPr>
              <a:t>Bulletins - Modifiés</a:t>
            </a:r>
            <a:endParaRPr lang="fr-CH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FE89-4780-AA3D-4C6304A0837D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E89-4780-AA3D-4C6304A0837D}"/>
              </c:ext>
            </c:extLst>
          </c:dPt>
          <c:dPt>
            <c:idx val="2"/>
            <c:bubble3D val="0"/>
            <c:spPr>
              <a:solidFill>
                <a:srgbClr val="FEAF2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E89-4780-AA3D-4C6304A0837D}"/>
              </c:ext>
            </c:extLst>
          </c:dPt>
          <c:dPt>
            <c:idx val="3"/>
            <c:bubble3D val="0"/>
            <c:spPr>
              <a:solidFill>
                <a:srgbClr val="F50B4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E89-4780-AA3D-4C6304A0837D}"/>
              </c:ext>
            </c:extLst>
          </c:dPt>
          <c:dPt>
            <c:idx val="4"/>
            <c:bubble3D val="0"/>
            <c:spPr>
              <a:solidFill>
                <a:srgbClr val="06EC4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E89-4780-AA3D-4C6304A0837D}"/>
              </c:ext>
            </c:extLst>
          </c:dPt>
          <c:dPt>
            <c:idx val="5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E89-4780-AA3D-4C6304A0837D}"/>
              </c:ext>
            </c:extLst>
          </c:dPt>
          <c:dPt>
            <c:idx val="6"/>
            <c:bubble3D val="0"/>
            <c:spPr>
              <a:solidFill>
                <a:srgbClr val="06EC4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FE89-4780-AA3D-4C6304A0837D}"/>
              </c:ext>
            </c:extLst>
          </c:dPt>
          <c:dPt>
            <c:idx val="7"/>
            <c:bubble3D val="0"/>
            <c:spPr>
              <a:solidFill>
                <a:srgbClr val="C7FDC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E89-4780-AA3D-4C6304A0837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Statistiques!$L$61:$P$61</c:f>
              <c:strCache>
                <c:ptCount val="5"/>
                <c:pt idx="0">
                  <c:v>1. PCSI</c:v>
                </c:pt>
                <c:pt idx="1">
                  <c:v>2. PLRJ</c:v>
                </c:pt>
                <c:pt idx="2">
                  <c:v>3. PDC-JDC</c:v>
                </c:pt>
                <c:pt idx="3">
                  <c:v>4. PSJ-JSJ</c:v>
                </c:pt>
                <c:pt idx="4">
                  <c:v>5. Verts et JVJ</c:v>
                </c:pt>
              </c:strCache>
            </c:strRef>
          </c:cat>
          <c:val>
            <c:numRef>
              <c:f>Statistiques!$L$62:$P$62</c:f>
              <c:numCache>
                <c:formatCode>General</c:formatCode>
                <c:ptCount val="5"/>
                <c:pt idx="0">
                  <c:v>219</c:v>
                </c:pt>
                <c:pt idx="1">
                  <c:v>916</c:v>
                </c:pt>
                <c:pt idx="2">
                  <c:v>1584</c:v>
                </c:pt>
                <c:pt idx="3">
                  <c:v>808</c:v>
                </c:pt>
                <c:pt idx="4">
                  <c:v>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E89-4780-AA3D-4C6304A083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H" sz="1800" b="0" i="0" baseline="0">
                <a:effectLst/>
              </a:rPr>
              <a:t>Bulletins - Non modifiés</a:t>
            </a:r>
            <a:endParaRPr lang="fr-CH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5EBCD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58E5-4DD5-9FB8-73B2EFACBF4C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8E5-4DD5-9FB8-73B2EFACBF4C}"/>
              </c:ext>
            </c:extLst>
          </c:dPt>
          <c:dPt>
            <c:idx val="2"/>
            <c:bubble3D val="0"/>
            <c:spPr>
              <a:solidFill>
                <a:srgbClr val="FEAF2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58E5-4DD5-9FB8-73B2EFACBF4C}"/>
              </c:ext>
            </c:extLst>
          </c:dPt>
          <c:dPt>
            <c:idx val="3"/>
            <c:bubble3D val="0"/>
            <c:spPr>
              <a:solidFill>
                <a:srgbClr val="F50B4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8E5-4DD5-9FB8-73B2EFACBF4C}"/>
              </c:ext>
            </c:extLst>
          </c:dPt>
          <c:dPt>
            <c:idx val="4"/>
            <c:bubble3D val="0"/>
            <c:spPr>
              <a:solidFill>
                <a:srgbClr val="06EC4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58E5-4DD5-9FB8-73B2EFACBF4C}"/>
              </c:ext>
            </c:extLst>
          </c:dPt>
          <c:dPt>
            <c:idx val="5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8E5-4DD5-9FB8-73B2EFACBF4C}"/>
              </c:ext>
            </c:extLst>
          </c:dPt>
          <c:dPt>
            <c:idx val="6"/>
            <c:bubble3D val="0"/>
            <c:spPr>
              <a:solidFill>
                <a:srgbClr val="06EC4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58E5-4DD5-9FB8-73B2EFACBF4C}"/>
              </c:ext>
            </c:extLst>
          </c:dPt>
          <c:dPt>
            <c:idx val="7"/>
            <c:bubble3D val="0"/>
            <c:spPr>
              <a:solidFill>
                <a:srgbClr val="C7FDC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8E5-4DD5-9FB8-73B2EFACBF4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Statistiques!$C$88:$G$88</c:f>
              <c:strCache>
                <c:ptCount val="5"/>
                <c:pt idx="0">
                  <c:v>1. PCSI</c:v>
                </c:pt>
                <c:pt idx="1">
                  <c:v>2. PLRJ</c:v>
                </c:pt>
                <c:pt idx="2">
                  <c:v>3. PDC-JDC</c:v>
                </c:pt>
                <c:pt idx="3">
                  <c:v>4. PSJ-JSJ</c:v>
                </c:pt>
                <c:pt idx="4">
                  <c:v>5. Verts et JVJ</c:v>
                </c:pt>
              </c:strCache>
            </c:strRef>
          </c:cat>
          <c:val>
            <c:numRef>
              <c:f>Statistiques!$C$89:$G$89</c:f>
              <c:numCache>
                <c:formatCode>General</c:formatCode>
                <c:ptCount val="5"/>
                <c:pt idx="0">
                  <c:v>1056</c:v>
                </c:pt>
                <c:pt idx="1">
                  <c:v>167</c:v>
                </c:pt>
                <c:pt idx="2">
                  <c:v>265</c:v>
                </c:pt>
                <c:pt idx="3">
                  <c:v>173</c:v>
                </c:pt>
                <c:pt idx="4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8E5-4DD5-9FB8-73B2EFACBF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H" sz="1800" b="0" i="0" baseline="0">
                <a:effectLst/>
              </a:rPr>
              <a:t>Bulletins - Modifiés</a:t>
            </a:r>
            <a:endParaRPr lang="fr-CH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5EBCD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52CE-4007-8084-6E9FAA53ED23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2CE-4007-8084-6E9FAA53ED23}"/>
              </c:ext>
            </c:extLst>
          </c:dPt>
          <c:dPt>
            <c:idx val="2"/>
            <c:bubble3D val="0"/>
            <c:spPr>
              <a:solidFill>
                <a:srgbClr val="FEAF2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52CE-4007-8084-6E9FAA53ED23}"/>
              </c:ext>
            </c:extLst>
          </c:dPt>
          <c:dPt>
            <c:idx val="3"/>
            <c:bubble3D val="0"/>
            <c:spPr>
              <a:solidFill>
                <a:srgbClr val="F50B4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2CE-4007-8084-6E9FAA53ED23}"/>
              </c:ext>
            </c:extLst>
          </c:dPt>
          <c:dPt>
            <c:idx val="4"/>
            <c:bubble3D val="0"/>
            <c:spPr>
              <a:solidFill>
                <a:srgbClr val="06EC4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52CE-4007-8084-6E9FAA53ED23}"/>
              </c:ext>
            </c:extLst>
          </c:dPt>
          <c:dPt>
            <c:idx val="5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2CE-4007-8084-6E9FAA53ED23}"/>
              </c:ext>
            </c:extLst>
          </c:dPt>
          <c:dPt>
            <c:idx val="6"/>
            <c:bubble3D val="0"/>
            <c:spPr>
              <a:solidFill>
                <a:srgbClr val="06EC4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52CE-4007-8084-6E9FAA53ED23}"/>
              </c:ext>
            </c:extLst>
          </c:dPt>
          <c:dPt>
            <c:idx val="7"/>
            <c:bubble3D val="0"/>
            <c:spPr>
              <a:solidFill>
                <a:srgbClr val="C7FDC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2CE-4007-8084-6E9FAA53ED2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Statistiques!$L$88:$P$88</c:f>
              <c:strCache>
                <c:ptCount val="5"/>
                <c:pt idx="0">
                  <c:v>1. PCSI</c:v>
                </c:pt>
                <c:pt idx="1">
                  <c:v>2. PLRJ</c:v>
                </c:pt>
                <c:pt idx="2">
                  <c:v>3. PDC-JDC</c:v>
                </c:pt>
                <c:pt idx="3">
                  <c:v>4. PSJ-JSJ</c:v>
                </c:pt>
                <c:pt idx="4">
                  <c:v>5. Verts et JVJ</c:v>
                </c:pt>
              </c:strCache>
            </c:strRef>
          </c:cat>
          <c:val>
            <c:numRef>
              <c:f>Statistiques!$L$89:$P$89</c:f>
              <c:numCache>
                <c:formatCode>General</c:formatCode>
                <c:ptCount val="5"/>
                <c:pt idx="0">
                  <c:v>227</c:v>
                </c:pt>
                <c:pt idx="1">
                  <c:v>214</c:v>
                </c:pt>
                <c:pt idx="2">
                  <c:v>321</c:v>
                </c:pt>
                <c:pt idx="3">
                  <c:v>477</c:v>
                </c:pt>
                <c:pt idx="4">
                  <c:v>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2CE-4007-8084-6E9FAA53E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H"/>
              <a:t>Bulletins non modifiés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5EBCD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F0F2-490D-ACFD-F7636EBA8D04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0F2-490D-ACFD-F7636EBA8D04}"/>
              </c:ext>
            </c:extLst>
          </c:dPt>
          <c:dPt>
            <c:idx val="2"/>
            <c:bubble3D val="0"/>
            <c:spPr>
              <a:solidFill>
                <a:srgbClr val="FEAF2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0F2-490D-ACFD-F7636EBA8D04}"/>
              </c:ext>
            </c:extLst>
          </c:dPt>
          <c:dPt>
            <c:idx val="3"/>
            <c:bubble3D val="0"/>
            <c:spPr>
              <a:solidFill>
                <a:srgbClr val="F50B4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0F2-490D-ACFD-F7636EBA8D04}"/>
              </c:ext>
            </c:extLst>
          </c:dPt>
          <c:dPt>
            <c:idx val="4"/>
            <c:bubble3D val="0"/>
            <c:spPr>
              <a:solidFill>
                <a:srgbClr val="06EC4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0F2-490D-ACFD-F7636EBA8D04}"/>
              </c:ext>
            </c:extLst>
          </c:dPt>
          <c:dPt>
            <c:idx val="5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0F2-490D-ACFD-F7636EBA8D04}"/>
              </c:ext>
            </c:extLst>
          </c:dPt>
          <c:dPt>
            <c:idx val="6"/>
            <c:bubble3D val="0"/>
            <c:spPr>
              <a:solidFill>
                <a:srgbClr val="06EC4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F0F2-490D-ACFD-F7636EBA8D04}"/>
              </c:ext>
            </c:extLst>
          </c:dPt>
          <c:dPt>
            <c:idx val="7"/>
            <c:bubble3D val="0"/>
            <c:spPr>
              <a:solidFill>
                <a:srgbClr val="86FA9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0F2-490D-ACFD-F7636EBA8D0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Statistiques!$C$130:$G$130</c:f>
              <c:strCache>
                <c:ptCount val="5"/>
                <c:pt idx="0">
                  <c:v>1. PCSI</c:v>
                </c:pt>
                <c:pt idx="1">
                  <c:v>2. PLRJ</c:v>
                </c:pt>
                <c:pt idx="2">
                  <c:v>3. PDC-JDC</c:v>
                </c:pt>
                <c:pt idx="3">
                  <c:v>4. PSJ-JSJ</c:v>
                </c:pt>
                <c:pt idx="4">
                  <c:v>5. Verts et JVJ</c:v>
                </c:pt>
              </c:strCache>
            </c:strRef>
          </c:cat>
          <c:val>
            <c:numRef>
              <c:f>Statistiques!$C$131:$G$131</c:f>
              <c:numCache>
                <c:formatCode>General</c:formatCode>
                <c:ptCount val="5"/>
                <c:pt idx="0">
                  <c:v>22</c:v>
                </c:pt>
                <c:pt idx="1">
                  <c:v>54</c:v>
                </c:pt>
                <c:pt idx="2">
                  <c:v>229</c:v>
                </c:pt>
                <c:pt idx="3">
                  <c:v>28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0F2-490D-ACFD-F7636EBA8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1133475</xdr:colOff>
      <xdr:row>10</xdr:row>
      <xdr:rowOff>152400</xdr:rowOff>
    </xdr:from>
    <xdr:to>
      <xdr:col>7</xdr:col>
      <xdr:colOff>409575</xdr:colOff>
      <xdr:row>27</xdr:row>
      <xdr:rowOff>142875</xdr:rowOff>
    </xdr:to>
    <xdr:graphicFrame macro="">
      <xdr:nvGraphicFramePr>
        <xdr:cNvPr id="5143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304800</xdr:colOff>
      <xdr:row>11</xdr:row>
      <xdr:rowOff>0</xdr:rowOff>
    </xdr:from>
    <xdr:to>
      <xdr:col>16</xdr:col>
      <xdr:colOff>390525</xdr:colOff>
      <xdr:row>27</xdr:row>
      <xdr:rowOff>152400</xdr:rowOff>
    </xdr:to>
    <xdr:graphicFrame macro="">
      <xdr:nvGraphicFramePr>
        <xdr:cNvPr id="5144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1000125</xdr:colOff>
      <xdr:row>36</xdr:row>
      <xdr:rowOff>133350</xdr:rowOff>
    </xdr:from>
    <xdr:to>
      <xdr:col>7</xdr:col>
      <xdr:colOff>276225</xdr:colOff>
      <xdr:row>53</xdr:row>
      <xdr:rowOff>123825</xdr:rowOff>
    </xdr:to>
    <xdr:graphicFrame macro="">
      <xdr:nvGraphicFramePr>
        <xdr:cNvPr id="5145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438150</xdr:colOff>
      <xdr:row>36</xdr:row>
      <xdr:rowOff>152400</xdr:rowOff>
    </xdr:from>
    <xdr:to>
      <xdr:col>16</xdr:col>
      <xdr:colOff>438150</xdr:colOff>
      <xdr:row>53</xdr:row>
      <xdr:rowOff>142875</xdr:rowOff>
    </xdr:to>
    <xdr:graphicFrame macro="">
      <xdr:nvGraphicFramePr>
        <xdr:cNvPr id="5146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962025</xdr:colOff>
      <xdr:row>64</xdr:row>
      <xdr:rowOff>38100</xdr:rowOff>
    </xdr:from>
    <xdr:to>
      <xdr:col>7</xdr:col>
      <xdr:colOff>238125</xdr:colOff>
      <xdr:row>81</xdr:row>
      <xdr:rowOff>28575</xdr:rowOff>
    </xdr:to>
    <xdr:graphicFrame macro="">
      <xdr:nvGraphicFramePr>
        <xdr:cNvPr id="5147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504825</xdr:colOff>
      <xdr:row>64</xdr:row>
      <xdr:rowOff>133350</xdr:rowOff>
    </xdr:from>
    <xdr:to>
      <xdr:col>16</xdr:col>
      <xdr:colOff>504825</xdr:colOff>
      <xdr:row>81</xdr:row>
      <xdr:rowOff>123825</xdr:rowOff>
    </xdr:to>
    <xdr:graphicFrame macro="">
      <xdr:nvGraphicFramePr>
        <xdr:cNvPr id="5148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981075</xdr:colOff>
      <xdr:row>91</xdr:row>
      <xdr:rowOff>28575</xdr:rowOff>
    </xdr:from>
    <xdr:to>
      <xdr:col>7</xdr:col>
      <xdr:colOff>257175</xdr:colOff>
      <xdr:row>108</xdr:row>
      <xdr:rowOff>19050</xdr:rowOff>
    </xdr:to>
    <xdr:graphicFrame macro="">
      <xdr:nvGraphicFramePr>
        <xdr:cNvPr id="5149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523875</xdr:colOff>
      <xdr:row>91</xdr:row>
      <xdr:rowOff>47625</xdr:rowOff>
    </xdr:from>
    <xdr:to>
      <xdr:col>16</xdr:col>
      <xdr:colOff>523875</xdr:colOff>
      <xdr:row>108</xdr:row>
      <xdr:rowOff>38100</xdr:rowOff>
    </xdr:to>
    <xdr:graphicFrame macro="">
      <xdr:nvGraphicFramePr>
        <xdr:cNvPr id="5150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771525</xdr:colOff>
      <xdr:row>133</xdr:row>
      <xdr:rowOff>123825</xdr:rowOff>
    </xdr:from>
    <xdr:to>
      <xdr:col>7</xdr:col>
      <xdr:colOff>400050</xdr:colOff>
      <xdr:row>153</xdr:row>
      <xdr:rowOff>66675</xdr:rowOff>
    </xdr:to>
    <xdr:graphicFrame macro="">
      <xdr:nvGraphicFramePr>
        <xdr:cNvPr id="5151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371475</xdr:colOff>
      <xdr:row>133</xdr:row>
      <xdr:rowOff>95250</xdr:rowOff>
    </xdr:from>
    <xdr:to>
      <xdr:col>18</xdr:col>
      <xdr:colOff>209550</xdr:colOff>
      <xdr:row>153</xdr:row>
      <xdr:rowOff>57150</xdr:rowOff>
    </xdr:to>
    <xdr:graphicFrame macro="">
      <xdr:nvGraphicFramePr>
        <xdr:cNvPr id="5152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zoomScaleNormal="100" zoomScaleSheetLayoutView="100" workbookViewId="0">
      <selection activeCell="N23" sqref="N23"/>
    </sheetView>
  </sheetViews>
  <sheetFormatPr baseColWidth="10" defaultRowHeight="12.75" x14ac:dyDescent="0.2"/>
  <cols>
    <col min="1" max="1" width="22.28515625" customWidth="1"/>
    <col min="3" max="3" width="11.5703125" bestFit="1" customWidth="1"/>
    <col min="5" max="5" width="11.5703125" bestFit="1" customWidth="1"/>
    <col min="7" max="7" width="11.5703125" bestFit="1" customWidth="1"/>
    <col min="9" max="9" width="11.5703125" bestFit="1" customWidth="1"/>
    <col min="10" max="11" width="11.5703125" customWidth="1"/>
    <col min="12" max="12" width="16.7109375" bestFit="1" customWidth="1"/>
    <col min="13" max="13" width="8.28515625" style="7" customWidth="1"/>
    <col min="14" max="14" width="14.42578125" customWidth="1"/>
    <col min="15" max="15" width="8.28515625" style="7" customWidth="1"/>
    <col min="16" max="16" width="14.42578125" customWidth="1"/>
    <col min="17" max="17" width="8.28515625" style="7" customWidth="1"/>
    <col min="18" max="18" width="18.42578125" customWidth="1"/>
  </cols>
  <sheetData>
    <row r="1" spans="1:18" ht="24.95" customHeight="1" x14ac:dyDescent="0.2">
      <c r="A1" s="80" t="s">
        <v>0</v>
      </c>
      <c r="B1" s="81"/>
      <c r="C1" s="82"/>
    </row>
    <row r="2" spans="1:18" ht="24.95" customHeight="1" x14ac:dyDescent="0.2">
      <c r="A2" s="77" t="s">
        <v>80</v>
      </c>
      <c r="B2" s="78"/>
      <c r="C2" s="79"/>
    </row>
    <row r="3" spans="1:18" ht="18.75" customHeight="1" thickBot="1" x14ac:dyDescent="0.25">
      <c r="A3" s="83" t="s">
        <v>58</v>
      </c>
      <c r="B3" s="84"/>
      <c r="C3" s="85"/>
    </row>
    <row r="4" spans="1:18" x14ac:dyDescent="0.2">
      <c r="A4" s="2"/>
    </row>
    <row r="5" spans="1:18" ht="13.5" thickBot="1" x14ac:dyDescent="0.25">
      <c r="M5" s="6"/>
      <c r="O5" s="6"/>
      <c r="Q5" s="6"/>
    </row>
    <row r="6" spans="1:18" s="10" customFormat="1" ht="20.100000000000001" customHeight="1" x14ac:dyDescent="0.2">
      <c r="A6" s="88" t="s">
        <v>67</v>
      </c>
      <c r="B6" s="86" t="s">
        <v>61</v>
      </c>
      <c r="C6" s="92"/>
      <c r="D6" s="86" t="s">
        <v>62</v>
      </c>
      <c r="E6" s="87"/>
      <c r="F6" s="86" t="s">
        <v>70</v>
      </c>
      <c r="G6" s="87"/>
      <c r="H6" s="92" t="s">
        <v>71</v>
      </c>
      <c r="I6" s="92"/>
      <c r="J6" s="86" t="s">
        <v>81</v>
      </c>
      <c r="K6" s="87"/>
      <c r="L6" s="93" t="s">
        <v>63</v>
      </c>
      <c r="M6" s="97" t="s">
        <v>69</v>
      </c>
      <c r="N6" s="95" t="s">
        <v>64</v>
      </c>
      <c r="O6" s="97" t="s">
        <v>69</v>
      </c>
      <c r="P6" s="95" t="s">
        <v>65</v>
      </c>
      <c r="Q6" s="97" t="s">
        <v>69</v>
      </c>
      <c r="R6" s="90" t="s">
        <v>66</v>
      </c>
    </row>
    <row r="7" spans="1:18" s="10" customFormat="1" ht="20.100000000000001" customHeight="1" thickBot="1" x14ac:dyDescent="0.25">
      <c r="A7" s="89"/>
      <c r="B7" s="18" t="s">
        <v>59</v>
      </c>
      <c r="C7" s="19" t="s">
        <v>60</v>
      </c>
      <c r="D7" s="18" t="s">
        <v>59</v>
      </c>
      <c r="E7" s="20" t="s">
        <v>60</v>
      </c>
      <c r="F7" s="18" t="s">
        <v>59</v>
      </c>
      <c r="G7" s="20" t="s">
        <v>60</v>
      </c>
      <c r="H7" s="19" t="s">
        <v>59</v>
      </c>
      <c r="I7" s="19" t="s">
        <v>60</v>
      </c>
      <c r="J7" s="18" t="s">
        <v>59</v>
      </c>
      <c r="K7" s="20" t="s">
        <v>60</v>
      </c>
      <c r="L7" s="94"/>
      <c r="M7" s="98"/>
      <c r="N7" s="96"/>
      <c r="O7" s="98"/>
      <c r="P7" s="96"/>
      <c r="Q7" s="98"/>
      <c r="R7" s="91"/>
    </row>
    <row r="8" spans="1:18" s="10" customFormat="1" ht="20.100000000000001" customHeight="1" x14ac:dyDescent="0.2">
      <c r="A8" s="26" t="s">
        <v>1</v>
      </c>
      <c r="B8" s="45">
        <f>Delémont!B26</f>
        <v>988</v>
      </c>
      <c r="C8" s="46">
        <f>Delémont!C26</f>
        <v>474</v>
      </c>
      <c r="D8" s="45">
        <f>Delémont!D26</f>
        <v>598</v>
      </c>
      <c r="E8" s="46">
        <f>Delémont!E26</f>
        <v>624</v>
      </c>
      <c r="F8" s="45">
        <f>Delémont!F26</f>
        <v>887</v>
      </c>
      <c r="G8" s="46">
        <f>Delémont!G26</f>
        <v>1242</v>
      </c>
      <c r="H8" s="45">
        <f>Delémont!H26</f>
        <v>1155</v>
      </c>
      <c r="I8" s="46">
        <f>Delémont!I26</f>
        <v>1673</v>
      </c>
      <c r="J8" s="45">
        <f>Delémont!J26</f>
        <v>355</v>
      </c>
      <c r="K8" s="46">
        <f>Delémont!K26</f>
        <v>537</v>
      </c>
      <c r="L8" s="56">
        <f>Delémont!L26</f>
        <v>3396</v>
      </c>
      <c r="M8" s="11">
        <f>L8/R8</f>
        <v>0.28468438259703244</v>
      </c>
      <c r="N8" s="56">
        <f>Delémont!N26</f>
        <v>3983</v>
      </c>
      <c r="O8" s="11">
        <f>N8/R8</f>
        <v>0.33389219548998239</v>
      </c>
      <c r="P8" s="56">
        <f>Delémont!P26</f>
        <v>4550</v>
      </c>
      <c r="Q8" s="11">
        <f>P8/R8</f>
        <v>0.38142342191298517</v>
      </c>
      <c r="R8" s="56">
        <f>Delémont!R26</f>
        <v>11929</v>
      </c>
    </row>
    <row r="9" spans="1:18" s="10" customFormat="1" ht="20.100000000000001" customHeight="1" x14ac:dyDescent="0.2">
      <c r="A9" s="27" t="s">
        <v>2</v>
      </c>
      <c r="B9" s="47">
        <f>Porrentruy!B28</f>
        <v>464</v>
      </c>
      <c r="C9" s="48">
        <f>Porrentruy!C28</f>
        <v>219</v>
      </c>
      <c r="D9" s="47">
        <f>Porrentruy!D28</f>
        <v>998</v>
      </c>
      <c r="E9" s="48">
        <f>Porrentruy!E28</f>
        <v>916</v>
      </c>
      <c r="F9" s="47">
        <f>Porrentruy!F28</f>
        <v>1442</v>
      </c>
      <c r="G9" s="48">
        <f>Porrentruy!G28</f>
        <v>1584</v>
      </c>
      <c r="H9" s="47">
        <f>Porrentruy!H28</f>
        <v>571</v>
      </c>
      <c r="I9" s="48">
        <f>Porrentruy!I28</f>
        <v>808</v>
      </c>
      <c r="J9" s="47">
        <f>Porrentruy!J28</f>
        <v>238</v>
      </c>
      <c r="K9" s="48">
        <f>Porrentruy!K28</f>
        <v>325</v>
      </c>
      <c r="L9" s="57">
        <f>Porrentruy!L28</f>
        <v>2440</v>
      </c>
      <c r="M9" s="11">
        <f>L9/R9</f>
        <v>0.24387806096951525</v>
      </c>
      <c r="N9" s="57">
        <f>Porrentruy!N28</f>
        <v>3713</v>
      </c>
      <c r="O9" s="11">
        <f>N9/R9</f>
        <v>0.37111444277861072</v>
      </c>
      <c r="P9" s="57">
        <f>Porrentruy!P28</f>
        <v>3852</v>
      </c>
      <c r="Q9" s="11">
        <f>P9/R9</f>
        <v>0.38500749625187408</v>
      </c>
      <c r="R9" s="57">
        <f>Porrentruy!R28</f>
        <v>10005</v>
      </c>
    </row>
    <row r="10" spans="1:18" s="10" customFormat="1" ht="20.100000000000001" customHeight="1" thickBot="1" x14ac:dyDescent="0.25">
      <c r="A10" s="53" t="s">
        <v>3</v>
      </c>
      <c r="B10" s="51">
        <f>'Franches-Montagnes'!B20</f>
        <v>1056</v>
      </c>
      <c r="C10" s="52">
        <f>'Franches-Montagnes'!C20</f>
        <v>227</v>
      </c>
      <c r="D10" s="51">
        <f>'Franches-Montagnes'!D20</f>
        <v>167</v>
      </c>
      <c r="E10" s="52">
        <f>'Franches-Montagnes'!E20</f>
        <v>214</v>
      </c>
      <c r="F10" s="51">
        <f>'Franches-Montagnes'!F20</f>
        <v>265</v>
      </c>
      <c r="G10" s="52">
        <f>'Franches-Montagnes'!G20</f>
        <v>321</v>
      </c>
      <c r="H10" s="51">
        <f>'Franches-Montagnes'!H20</f>
        <v>173</v>
      </c>
      <c r="I10" s="52">
        <f>'Franches-Montagnes'!I20</f>
        <v>477</v>
      </c>
      <c r="J10" s="51">
        <f>'Franches-Montagnes'!J20</f>
        <v>99</v>
      </c>
      <c r="K10" s="52">
        <f>'Franches-Montagnes'!K20</f>
        <v>186</v>
      </c>
      <c r="L10" s="57">
        <f>'Franches-Montagnes'!L20</f>
        <v>1037</v>
      </c>
      <c r="M10" s="11">
        <f>L10/R10</f>
        <v>0.24561819043107533</v>
      </c>
      <c r="N10" s="57">
        <f>'Franches-Montagnes'!N20</f>
        <v>1760</v>
      </c>
      <c r="O10" s="11">
        <f>N10/R10</f>
        <v>0.41686404547607769</v>
      </c>
      <c r="P10" s="57">
        <f>'Franches-Montagnes'!P20</f>
        <v>1425</v>
      </c>
      <c r="Q10" s="11">
        <f>P10/R10</f>
        <v>0.33751776409284701</v>
      </c>
      <c r="R10" s="57">
        <f>'Franches-Montagnes'!R20</f>
        <v>4222</v>
      </c>
    </row>
    <row r="11" spans="1:18" s="10" customFormat="1" ht="20.100000000000001" customHeight="1" thickBot="1" x14ac:dyDescent="0.25">
      <c r="A11" s="28" t="s">
        <v>72</v>
      </c>
      <c r="B11" s="49">
        <f>SUM(B8:B10)</f>
        <v>2508</v>
      </c>
      <c r="C11" s="50">
        <f t="shared" ref="C11:R11" si="0">SUM(C8:C10)</f>
        <v>920</v>
      </c>
      <c r="D11" s="54">
        <f t="shared" si="0"/>
        <v>1763</v>
      </c>
      <c r="E11" s="55">
        <f t="shared" si="0"/>
        <v>1754</v>
      </c>
      <c r="F11" s="50">
        <f t="shared" si="0"/>
        <v>2594</v>
      </c>
      <c r="G11" s="50">
        <f t="shared" si="0"/>
        <v>3147</v>
      </c>
      <c r="H11" s="54">
        <f t="shared" si="0"/>
        <v>1899</v>
      </c>
      <c r="I11" s="55">
        <f t="shared" si="0"/>
        <v>2958</v>
      </c>
      <c r="J11" s="50">
        <f t="shared" si="0"/>
        <v>692</v>
      </c>
      <c r="K11" s="50">
        <f t="shared" si="0"/>
        <v>1048</v>
      </c>
      <c r="L11" s="58">
        <f t="shared" si="0"/>
        <v>6873</v>
      </c>
      <c r="M11" s="33">
        <f>L11/R11</f>
        <v>0.26276953662639546</v>
      </c>
      <c r="N11" s="58">
        <f t="shared" si="0"/>
        <v>9456</v>
      </c>
      <c r="O11" s="33">
        <f>N11/R11</f>
        <v>0.36152316868022633</v>
      </c>
      <c r="P11" s="58">
        <f t="shared" si="0"/>
        <v>9827</v>
      </c>
      <c r="Q11" s="33">
        <f>P11/R11</f>
        <v>0.37570729469337821</v>
      </c>
      <c r="R11" s="58">
        <f t="shared" si="0"/>
        <v>26156</v>
      </c>
    </row>
    <row r="12" spans="1:18" x14ac:dyDescent="0.2">
      <c r="M12" s="8"/>
      <c r="O12" s="8"/>
      <c r="Q12" s="8"/>
    </row>
    <row r="13" spans="1:18" x14ac:dyDescent="0.2">
      <c r="M13" s="8"/>
      <c r="O13" s="8"/>
      <c r="Q13" s="8"/>
    </row>
    <row r="14" spans="1:18" x14ac:dyDescent="0.2">
      <c r="M14" s="8"/>
      <c r="O14" s="8"/>
      <c r="Q14" s="8"/>
    </row>
    <row r="15" spans="1:18" x14ac:dyDescent="0.2">
      <c r="M15" s="8"/>
      <c r="O15" s="8"/>
      <c r="Q15" s="8"/>
    </row>
    <row r="16" spans="1:18" x14ac:dyDescent="0.2">
      <c r="M16" s="8"/>
      <c r="O16" s="8"/>
      <c r="Q16" s="8"/>
    </row>
    <row r="17" spans="13:17" x14ac:dyDescent="0.2">
      <c r="M17" s="8"/>
      <c r="O17" s="8"/>
      <c r="Q17" s="8"/>
    </row>
    <row r="18" spans="13:17" x14ac:dyDescent="0.2">
      <c r="M18" s="8"/>
      <c r="O18" s="8"/>
      <c r="Q18" s="8"/>
    </row>
    <row r="19" spans="13:17" x14ac:dyDescent="0.2">
      <c r="M19" s="8"/>
      <c r="O19" s="8"/>
      <c r="Q19" s="8"/>
    </row>
    <row r="20" spans="13:17" x14ac:dyDescent="0.2">
      <c r="M20" s="8"/>
      <c r="O20" s="8"/>
      <c r="Q20" s="8"/>
    </row>
    <row r="21" spans="13:17" x14ac:dyDescent="0.2">
      <c r="M21" s="8"/>
      <c r="O21" s="8"/>
      <c r="Q21" s="8"/>
    </row>
    <row r="22" spans="13:17" x14ac:dyDescent="0.2">
      <c r="M22" s="8"/>
      <c r="O22" s="8"/>
      <c r="Q22" s="8"/>
    </row>
    <row r="23" spans="13:17" x14ac:dyDescent="0.2">
      <c r="M23" s="8"/>
      <c r="O23" s="8"/>
      <c r="Q23" s="8"/>
    </row>
    <row r="24" spans="13:17" x14ac:dyDescent="0.2">
      <c r="M24" s="8"/>
      <c r="O24" s="8"/>
      <c r="Q24" s="8"/>
    </row>
    <row r="25" spans="13:17" x14ac:dyDescent="0.2">
      <c r="M25" s="8"/>
      <c r="O25" s="8"/>
      <c r="Q25" s="8"/>
    </row>
    <row r="26" spans="13:17" x14ac:dyDescent="0.2">
      <c r="M26" s="8"/>
      <c r="O26" s="8"/>
      <c r="Q26" s="8"/>
    </row>
    <row r="27" spans="13:17" x14ac:dyDescent="0.2">
      <c r="M27" s="8"/>
      <c r="O27" s="8"/>
      <c r="Q27" s="8"/>
    </row>
    <row r="28" spans="13:17" x14ac:dyDescent="0.2">
      <c r="M28" s="8"/>
      <c r="O28" s="8"/>
      <c r="Q28" s="8"/>
    </row>
    <row r="29" spans="13:17" x14ac:dyDescent="0.2">
      <c r="M29" s="9"/>
      <c r="O29" s="9"/>
      <c r="Q29" s="9"/>
    </row>
  </sheetData>
  <mergeCells count="16">
    <mergeCell ref="R6:R7"/>
    <mergeCell ref="B6:C6"/>
    <mergeCell ref="D6:E6"/>
    <mergeCell ref="H6:I6"/>
    <mergeCell ref="F6:G6"/>
    <mergeCell ref="L6:L7"/>
    <mergeCell ref="N6:N7"/>
    <mergeCell ref="M6:M7"/>
    <mergeCell ref="O6:O7"/>
    <mergeCell ref="Q6:Q7"/>
    <mergeCell ref="P6:P7"/>
    <mergeCell ref="A2:C2"/>
    <mergeCell ref="A1:C1"/>
    <mergeCell ref="A3:C3"/>
    <mergeCell ref="J6:K6"/>
    <mergeCell ref="A6:A7"/>
  </mergeCells>
  <printOptions gridLines="1" gridLinesSet="0"/>
  <pageMargins left="0.75" right="0.75" top="1" bottom="1" header="0.5" footer="0.5"/>
  <pageSetup paperSize="9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7"/>
  <sheetViews>
    <sheetView tabSelected="1" topLeftCell="A114" zoomScaleNormal="100" workbookViewId="0">
      <selection activeCell="K132" sqref="K132"/>
    </sheetView>
  </sheetViews>
  <sheetFormatPr baseColWidth="10" defaultRowHeight="12.75" x14ac:dyDescent="0.2"/>
  <cols>
    <col min="1" max="1" width="14.42578125" customWidth="1"/>
    <col min="2" max="2" width="21.140625" customWidth="1"/>
    <col min="3" max="3" width="12.5703125" customWidth="1"/>
    <col min="7" max="7" width="13.28515625" bestFit="1" customWidth="1"/>
    <col min="9" max="9" width="14.5703125" customWidth="1"/>
    <col min="16" max="16" width="13.28515625" bestFit="1" customWidth="1"/>
    <col min="18" max="18" width="15.28515625" customWidth="1"/>
  </cols>
  <sheetData>
    <row r="1" spans="3:19" ht="13.5" thickBot="1" x14ac:dyDescent="0.25"/>
    <row r="2" spans="3:19" ht="56.25" customHeight="1" thickBot="1" x14ac:dyDescent="0.25">
      <c r="C2" s="132" t="s">
        <v>83</v>
      </c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4"/>
    </row>
    <row r="3" spans="3:19" ht="20.25" customHeight="1" x14ac:dyDescent="0.2"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3:19" ht="18.75" customHeight="1" thickBot="1" x14ac:dyDescent="0.25"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3:19" ht="24.75" customHeight="1" thickBot="1" x14ac:dyDescent="0.25">
      <c r="C5" s="117" t="s">
        <v>76</v>
      </c>
      <c r="D5" s="118"/>
      <c r="E5" s="118"/>
      <c r="F5" s="118"/>
      <c r="G5" s="119"/>
      <c r="K5" s="61"/>
      <c r="L5" s="117" t="s">
        <v>75</v>
      </c>
      <c r="M5" s="118"/>
      <c r="N5" s="118"/>
      <c r="O5" s="118"/>
      <c r="P5" s="119"/>
    </row>
    <row r="6" spans="3:19" ht="13.5" thickBot="1" x14ac:dyDescent="0.25"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</row>
    <row r="7" spans="3:19" ht="24" customHeight="1" thickBot="1" x14ac:dyDescent="0.25">
      <c r="C7" s="114" t="s">
        <v>73</v>
      </c>
      <c r="D7" s="115"/>
      <c r="E7" s="115"/>
      <c r="F7" s="115"/>
      <c r="G7" s="116"/>
      <c r="K7" s="61"/>
      <c r="L7" s="114" t="s">
        <v>73</v>
      </c>
      <c r="M7" s="115"/>
      <c r="N7" s="115"/>
      <c r="O7" s="115"/>
      <c r="P7" s="116"/>
    </row>
    <row r="8" spans="3:19" ht="15" customHeight="1" x14ac:dyDescent="0.2">
      <c r="C8" s="73" t="s">
        <v>61</v>
      </c>
      <c r="D8" s="62" t="s">
        <v>62</v>
      </c>
      <c r="E8" s="62" t="s">
        <v>70</v>
      </c>
      <c r="F8" s="62" t="s">
        <v>71</v>
      </c>
      <c r="G8" s="63" t="s">
        <v>81</v>
      </c>
      <c r="K8" s="64"/>
      <c r="L8" s="73" t="s">
        <v>61</v>
      </c>
      <c r="M8" s="62" t="s">
        <v>62</v>
      </c>
      <c r="N8" s="62" t="s">
        <v>70</v>
      </c>
      <c r="O8" s="62" t="s">
        <v>71</v>
      </c>
      <c r="P8" s="63" t="s">
        <v>81</v>
      </c>
    </row>
    <row r="9" spans="3:19" ht="15" customHeight="1" thickBot="1" x14ac:dyDescent="0.25">
      <c r="C9" s="65">
        <f>'Résumé cantonal'!B11</f>
        <v>2508</v>
      </c>
      <c r="D9" s="66">
        <f>'Résumé cantonal'!D11</f>
        <v>1763</v>
      </c>
      <c r="E9" s="66">
        <f>'Résumé cantonal'!F11</f>
        <v>2594</v>
      </c>
      <c r="F9" s="66">
        <f>'Résumé cantonal'!H11</f>
        <v>1899</v>
      </c>
      <c r="G9" s="67">
        <f>'Résumé cantonal'!J11</f>
        <v>692</v>
      </c>
      <c r="K9" s="64"/>
      <c r="L9" s="65">
        <f>'Résumé cantonal'!C11</f>
        <v>920</v>
      </c>
      <c r="M9" s="66">
        <f>'Résumé cantonal'!E11</f>
        <v>1754</v>
      </c>
      <c r="N9" s="66">
        <f>'Résumé cantonal'!G11</f>
        <v>3147</v>
      </c>
      <c r="O9" s="66">
        <f>'Résumé cantonal'!I11</f>
        <v>2958</v>
      </c>
      <c r="P9" s="67">
        <f>'Résumé cantonal'!K11</f>
        <v>1048</v>
      </c>
    </row>
    <row r="10" spans="3:19" x14ac:dyDescent="0.2"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</row>
    <row r="11" spans="3:19" x14ac:dyDescent="0.2"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</row>
    <row r="12" spans="3:19" x14ac:dyDescent="0.2"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</row>
    <row r="13" spans="3:19" x14ac:dyDescent="0.2"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</row>
    <row r="14" spans="3:19" x14ac:dyDescent="0.2"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</row>
    <row r="15" spans="3:19" x14ac:dyDescent="0.2"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</row>
    <row r="16" spans="3:19" x14ac:dyDescent="0.2"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</row>
    <row r="17" spans="3:19" x14ac:dyDescent="0.2"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</row>
    <row r="18" spans="3:19" x14ac:dyDescent="0.2"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</row>
    <row r="19" spans="3:19" x14ac:dyDescent="0.2"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</row>
    <row r="20" spans="3:19" x14ac:dyDescent="0.2"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</row>
    <row r="21" spans="3:19" x14ac:dyDescent="0.2"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</row>
    <row r="22" spans="3:19" x14ac:dyDescent="0.2"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</row>
    <row r="23" spans="3:19" x14ac:dyDescent="0.2"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</row>
    <row r="24" spans="3:19" x14ac:dyDescent="0.2"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</row>
    <row r="25" spans="3:19" x14ac:dyDescent="0.2"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</row>
    <row r="26" spans="3:19" x14ac:dyDescent="0.2"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</row>
    <row r="27" spans="3:19" x14ac:dyDescent="0.2"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</row>
    <row r="28" spans="3:19" x14ac:dyDescent="0.2"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</row>
    <row r="29" spans="3:19" x14ac:dyDescent="0.2"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</row>
    <row r="30" spans="3:19" x14ac:dyDescent="0.2"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</row>
    <row r="31" spans="3:19" x14ac:dyDescent="0.2"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</row>
    <row r="32" spans="3:19" ht="13.5" thickBot="1" x14ac:dyDescent="0.25"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</row>
    <row r="33" spans="3:19" ht="21" customHeight="1" thickBot="1" x14ac:dyDescent="0.25">
      <c r="C33" s="114" t="s">
        <v>4</v>
      </c>
      <c r="D33" s="115"/>
      <c r="E33" s="115"/>
      <c r="F33" s="115"/>
      <c r="G33" s="116"/>
      <c r="K33" s="61"/>
      <c r="L33" s="114" t="s">
        <v>4</v>
      </c>
      <c r="M33" s="115"/>
      <c r="N33" s="115"/>
      <c r="O33" s="115"/>
      <c r="P33" s="116"/>
    </row>
    <row r="34" spans="3:19" ht="15" customHeight="1" x14ac:dyDescent="0.2">
      <c r="C34" s="73" t="s">
        <v>61</v>
      </c>
      <c r="D34" s="62" t="s">
        <v>62</v>
      </c>
      <c r="E34" s="62" t="s">
        <v>70</v>
      </c>
      <c r="F34" s="62" t="s">
        <v>71</v>
      </c>
      <c r="G34" s="63" t="s">
        <v>81</v>
      </c>
      <c r="K34" s="61"/>
      <c r="L34" s="73" t="s">
        <v>61</v>
      </c>
      <c r="M34" s="62" t="s">
        <v>62</v>
      </c>
      <c r="N34" s="62" t="s">
        <v>70</v>
      </c>
      <c r="O34" s="62" t="s">
        <v>71</v>
      </c>
      <c r="P34" s="63" t="s">
        <v>81</v>
      </c>
    </row>
    <row r="35" spans="3:19" ht="15" customHeight="1" thickBot="1" x14ac:dyDescent="0.25">
      <c r="C35" s="74">
        <f>Delémont!B26</f>
        <v>988</v>
      </c>
      <c r="D35" s="68">
        <f>Delémont!D26</f>
        <v>598</v>
      </c>
      <c r="E35" s="68">
        <f>Delémont!F26</f>
        <v>887</v>
      </c>
      <c r="F35" s="68">
        <f>Delémont!H26</f>
        <v>1155</v>
      </c>
      <c r="G35" s="75">
        <f>Delémont!J26</f>
        <v>355</v>
      </c>
      <c r="K35" s="61"/>
      <c r="L35" s="74">
        <f>Delémont!C26</f>
        <v>474</v>
      </c>
      <c r="M35" s="68">
        <f>Delémont!E26</f>
        <v>624</v>
      </c>
      <c r="N35" s="68">
        <f>Delémont!G26</f>
        <v>1242</v>
      </c>
      <c r="O35" s="68">
        <f>Delémont!I26</f>
        <v>1673</v>
      </c>
      <c r="P35" s="75">
        <f>Delémont!K26</f>
        <v>537</v>
      </c>
    </row>
    <row r="36" spans="3:19" x14ac:dyDescent="0.2"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</row>
    <row r="37" spans="3:19" x14ac:dyDescent="0.2"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</row>
    <row r="38" spans="3:19" x14ac:dyDescent="0.2"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</row>
    <row r="39" spans="3:19" x14ac:dyDescent="0.2"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</row>
    <row r="40" spans="3:19" x14ac:dyDescent="0.2"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</row>
    <row r="41" spans="3:19" x14ac:dyDescent="0.2"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</row>
    <row r="42" spans="3:19" x14ac:dyDescent="0.2"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</row>
    <row r="43" spans="3:19" x14ac:dyDescent="0.2"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</row>
    <row r="44" spans="3:19" x14ac:dyDescent="0.2"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</row>
    <row r="45" spans="3:19" x14ac:dyDescent="0.2"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</row>
    <row r="46" spans="3:19" x14ac:dyDescent="0.2"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</row>
    <row r="47" spans="3:19" x14ac:dyDescent="0.2"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</row>
    <row r="48" spans="3:19" x14ac:dyDescent="0.2"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</row>
    <row r="49" spans="3:19" x14ac:dyDescent="0.2"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</row>
    <row r="50" spans="3:19" x14ac:dyDescent="0.2"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</row>
    <row r="51" spans="3:19" x14ac:dyDescent="0.2"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</row>
    <row r="52" spans="3:19" x14ac:dyDescent="0.2"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</row>
    <row r="53" spans="3:19" x14ac:dyDescent="0.2"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</row>
    <row r="54" spans="3:19" x14ac:dyDescent="0.2"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</row>
    <row r="55" spans="3:19" x14ac:dyDescent="0.2"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</row>
    <row r="56" spans="3:19" x14ac:dyDescent="0.2">
      <c r="C56" s="61"/>
      <c r="D56" s="61"/>
      <c r="E56" s="61"/>
      <c r="F56" s="61"/>
      <c r="G56" s="61"/>
      <c r="K56" s="61"/>
      <c r="L56" s="61"/>
      <c r="M56" s="61"/>
      <c r="N56" s="61"/>
      <c r="O56" s="61"/>
      <c r="P56" s="61"/>
      <c r="Q56" s="61"/>
      <c r="R56" s="61"/>
      <c r="S56" s="61"/>
    </row>
    <row r="57" spans="3:19" x14ac:dyDescent="0.2">
      <c r="C57" s="61"/>
      <c r="D57" s="61"/>
      <c r="E57" s="61"/>
      <c r="F57" s="61"/>
      <c r="G57" s="61"/>
      <c r="K57" s="61"/>
      <c r="L57" s="61"/>
      <c r="M57" s="61"/>
      <c r="N57" s="61"/>
      <c r="O57" s="61"/>
      <c r="P57" s="61"/>
      <c r="Q57" s="61"/>
      <c r="R57" s="61"/>
      <c r="S57" s="61"/>
    </row>
    <row r="58" spans="3:19" x14ac:dyDescent="0.2">
      <c r="C58" s="61"/>
      <c r="D58" s="61"/>
      <c r="E58" s="61"/>
      <c r="F58" s="61"/>
      <c r="G58" s="61"/>
      <c r="K58" s="61"/>
      <c r="L58" s="61"/>
      <c r="M58" s="61"/>
      <c r="N58" s="61"/>
      <c r="O58" s="61"/>
      <c r="P58" s="61"/>
      <c r="Q58" s="61"/>
      <c r="R58" s="61"/>
      <c r="S58" s="61"/>
    </row>
    <row r="59" spans="3:19" ht="13.5" thickBot="1" x14ac:dyDescent="0.25">
      <c r="C59" s="61"/>
      <c r="D59" s="61"/>
      <c r="E59" s="61"/>
      <c r="F59" s="61"/>
      <c r="G59" s="61"/>
      <c r="K59" s="61"/>
      <c r="L59" s="61"/>
      <c r="M59" s="61"/>
      <c r="N59" s="61"/>
      <c r="O59" s="61"/>
      <c r="P59" s="61"/>
    </row>
    <row r="60" spans="3:19" ht="23.25" customHeight="1" thickBot="1" x14ac:dyDescent="0.25">
      <c r="C60" s="114" t="s">
        <v>21</v>
      </c>
      <c r="D60" s="115"/>
      <c r="E60" s="115"/>
      <c r="F60" s="115"/>
      <c r="G60" s="116"/>
      <c r="K60" s="61"/>
      <c r="L60" s="114" t="s">
        <v>21</v>
      </c>
      <c r="M60" s="115"/>
      <c r="N60" s="115"/>
      <c r="O60" s="115"/>
      <c r="P60" s="116"/>
    </row>
    <row r="61" spans="3:19" ht="15" customHeight="1" x14ac:dyDescent="0.2">
      <c r="C61" s="73" t="s">
        <v>61</v>
      </c>
      <c r="D61" s="62" t="s">
        <v>62</v>
      </c>
      <c r="E61" s="62" t="s">
        <v>70</v>
      </c>
      <c r="F61" s="62" t="s">
        <v>71</v>
      </c>
      <c r="G61" s="63" t="s">
        <v>81</v>
      </c>
      <c r="K61" s="61"/>
      <c r="L61" s="73" t="s">
        <v>61</v>
      </c>
      <c r="M61" s="62" t="s">
        <v>62</v>
      </c>
      <c r="N61" s="62" t="s">
        <v>70</v>
      </c>
      <c r="O61" s="62" t="s">
        <v>71</v>
      </c>
      <c r="P61" s="63" t="s">
        <v>81</v>
      </c>
    </row>
    <row r="62" spans="3:19" ht="15" customHeight="1" thickBot="1" x14ac:dyDescent="0.25">
      <c r="C62" s="74">
        <f>Porrentruy!B28</f>
        <v>464</v>
      </c>
      <c r="D62" s="68">
        <f>Porrentruy!D28</f>
        <v>998</v>
      </c>
      <c r="E62" s="68">
        <f>Porrentruy!F28</f>
        <v>1442</v>
      </c>
      <c r="F62" s="68">
        <f>Porrentruy!H28</f>
        <v>571</v>
      </c>
      <c r="G62" s="75">
        <f>Porrentruy!J28</f>
        <v>238</v>
      </c>
      <c r="K62" s="61"/>
      <c r="L62" s="74">
        <f>Porrentruy!C28</f>
        <v>219</v>
      </c>
      <c r="M62" s="68">
        <f>Porrentruy!E28</f>
        <v>916</v>
      </c>
      <c r="N62" s="68">
        <f>Porrentruy!G28</f>
        <v>1584</v>
      </c>
      <c r="O62" s="68">
        <f>Porrentruy!I28</f>
        <v>808</v>
      </c>
      <c r="P62" s="75">
        <f>Porrentruy!K28</f>
        <v>325</v>
      </c>
    </row>
    <row r="63" spans="3:19" x14ac:dyDescent="0.2">
      <c r="C63" s="61"/>
      <c r="D63" s="61"/>
      <c r="E63" s="61"/>
      <c r="F63" s="61"/>
      <c r="G63" s="61"/>
      <c r="K63" s="61"/>
      <c r="L63" s="61"/>
      <c r="M63" s="61"/>
      <c r="N63" s="61"/>
      <c r="O63" s="61"/>
      <c r="P63" s="61"/>
    </row>
    <row r="64" spans="3:19" x14ac:dyDescent="0.2"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</row>
    <row r="65" spans="3:19" x14ac:dyDescent="0.2"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</row>
    <row r="66" spans="3:19" x14ac:dyDescent="0.2"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</row>
    <row r="67" spans="3:19" x14ac:dyDescent="0.2"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</row>
    <row r="68" spans="3:19" x14ac:dyDescent="0.2"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</row>
    <row r="69" spans="3:19" x14ac:dyDescent="0.2"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</row>
    <row r="70" spans="3:19" x14ac:dyDescent="0.2"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</row>
    <row r="71" spans="3:19" x14ac:dyDescent="0.2"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</row>
    <row r="72" spans="3:19" x14ac:dyDescent="0.2"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</row>
    <row r="73" spans="3:19" x14ac:dyDescent="0.2"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</row>
    <row r="74" spans="3:19" x14ac:dyDescent="0.2"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</row>
    <row r="75" spans="3:19" x14ac:dyDescent="0.2"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</row>
    <row r="76" spans="3:19" x14ac:dyDescent="0.2"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</row>
    <row r="77" spans="3:19" x14ac:dyDescent="0.2"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</row>
    <row r="78" spans="3:19" x14ac:dyDescent="0.2"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</row>
    <row r="79" spans="3:19" x14ac:dyDescent="0.2"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</row>
    <row r="80" spans="3:19" x14ac:dyDescent="0.2"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</row>
    <row r="81" spans="3:19" x14ac:dyDescent="0.2"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</row>
    <row r="82" spans="3:19" x14ac:dyDescent="0.2">
      <c r="C82" s="61"/>
      <c r="D82" s="61"/>
      <c r="E82" s="61"/>
      <c r="F82" s="61"/>
      <c r="G82" s="61"/>
      <c r="L82" s="61"/>
      <c r="M82" s="61"/>
      <c r="N82" s="61"/>
      <c r="O82" s="61"/>
      <c r="P82" s="61"/>
      <c r="Q82" s="61"/>
      <c r="R82" s="61"/>
      <c r="S82" s="61"/>
    </row>
    <row r="83" spans="3:19" x14ac:dyDescent="0.2">
      <c r="C83" s="61"/>
      <c r="D83" s="61"/>
      <c r="E83" s="61"/>
      <c r="F83" s="61"/>
      <c r="G83" s="61"/>
      <c r="L83" s="61"/>
      <c r="M83" s="61"/>
      <c r="N83" s="61"/>
      <c r="O83" s="61"/>
      <c r="P83" s="61"/>
      <c r="Q83" s="61"/>
      <c r="R83" s="61"/>
      <c r="S83" s="61"/>
    </row>
    <row r="84" spans="3:19" x14ac:dyDescent="0.2">
      <c r="C84" s="61"/>
      <c r="D84" s="61"/>
      <c r="E84" s="61"/>
      <c r="F84" s="61"/>
      <c r="G84" s="61"/>
      <c r="L84" s="61"/>
      <c r="M84" s="61"/>
      <c r="N84" s="61"/>
      <c r="O84" s="61"/>
      <c r="P84" s="61"/>
      <c r="Q84" s="61"/>
      <c r="R84" s="61"/>
      <c r="S84" s="61"/>
    </row>
    <row r="85" spans="3:19" x14ac:dyDescent="0.2">
      <c r="C85" s="61"/>
      <c r="D85" s="61"/>
      <c r="E85" s="61"/>
      <c r="F85" s="61"/>
      <c r="G85" s="61"/>
      <c r="L85" s="61"/>
      <c r="M85" s="61"/>
      <c r="N85" s="61"/>
      <c r="O85" s="61"/>
      <c r="P85" s="61"/>
      <c r="Q85" s="61"/>
      <c r="R85" s="61"/>
      <c r="S85" s="61"/>
    </row>
    <row r="86" spans="3:19" ht="13.5" thickBot="1" x14ac:dyDescent="0.25">
      <c r="C86" s="61"/>
      <c r="D86" s="61"/>
      <c r="E86" s="61"/>
      <c r="F86" s="61"/>
      <c r="G86" s="61"/>
      <c r="L86" s="61"/>
      <c r="M86" s="61"/>
      <c r="N86" s="61"/>
      <c r="O86" s="61"/>
      <c r="P86" s="61"/>
      <c r="Q86" s="61"/>
      <c r="R86" s="61"/>
      <c r="S86" s="61"/>
    </row>
    <row r="87" spans="3:19" ht="22.5" customHeight="1" thickBot="1" x14ac:dyDescent="0.25">
      <c r="C87" s="114" t="s">
        <v>42</v>
      </c>
      <c r="D87" s="115"/>
      <c r="E87" s="115"/>
      <c r="F87" s="115"/>
      <c r="G87" s="116"/>
      <c r="L87" s="114" t="s">
        <v>42</v>
      </c>
      <c r="M87" s="115"/>
      <c r="N87" s="115"/>
      <c r="O87" s="115"/>
      <c r="P87" s="116"/>
    </row>
    <row r="88" spans="3:19" ht="15" customHeight="1" x14ac:dyDescent="0.2">
      <c r="C88" s="73" t="s">
        <v>61</v>
      </c>
      <c r="D88" s="62" t="s">
        <v>62</v>
      </c>
      <c r="E88" s="62" t="s">
        <v>70</v>
      </c>
      <c r="F88" s="62" t="s">
        <v>71</v>
      </c>
      <c r="G88" s="63" t="s">
        <v>81</v>
      </c>
      <c r="L88" s="73" t="s">
        <v>61</v>
      </c>
      <c r="M88" s="62" t="s">
        <v>62</v>
      </c>
      <c r="N88" s="62" t="s">
        <v>70</v>
      </c>
      <c r="O88" s="62" t="s">
        <v>71</v>
      </c>
      <c r="P88" s="63" t="s">
        <v>81</v>
      </c>
    </row>
    <row r="89" spans="3:19" ht="15" customHeight="1" thickBot="1" x14ac:dyDescent="0.25">
      <c r="C89" s="74">
        <f>'Franches-Montagnes'!B20</f>
        <v>1056</v>
      </c>
      <c r="D89" s="68">
        <f>'Franches-Montagnes'!D20</f>
        <v>167</v>
      </c>
      <c r="E89" s="68">
        <f>'Franches-Montagnes'!F20</f>
        <v>265</v>
      </c>
      <c r="F89" s="68">
        <f>'Franches-Montagnes'!H20</f>
        <v>173</v>
      </c>
      <c r="G89" s="75">
        <f>'Franches-Montagnes'!J20</f>
        <v>99</v>
      </c>
      <c r="L89" s="74">
        <f>'Franches-Montagnes'!C20</f>
        <v>227</v>
      </c>
      <c r="M89" s="68">
        <f>'Franches-Montagnes'!E20</f>
        <v>214</v>
      </c>
      <c r="N89" s="68">
        <f>'Franches-Montagnes'!G20</f>
        <v>321</v>
      </c>
      <c r="O89" s="68">
        <f>'Franches-Montagnes'!I20</f>
        <v>477</v>
      </c>
      <c r="P89" s="75">
        <f>'Franches-Montagnes'!K20</f>
        <v>186</v>
      </c>
    </row>
    <row r="90" spans="3:19" x14ac:dyDescent="0.2">
      <c r="C90" s="61"/>
      <c r="D90" s="61"/>
      <c r="E90" s="61"/>
      <c r="F90" s="61"/>
      <c r="G90" s="61"/>
      <c r="L90" s="61"/>
      <c r="M90" s="61"/>
      <c r="N90" s="61"/>
      <c r="O90" s="61"/>
      <c r="P90" s="61"/>
    </row>
    <row r="91" spans="3:19" x14ac:dyDescent="0.2">
      <c r="C91" s="61"/>
      <c r="D91" s="61"/>
      <c r="E91" s="61"/>
      <c r="F91" s="61"/>
      <c r="G91" s="61"/>
      <c r="L91" s="61"/>
      <c r="M91" s="61"/>
      <c r="N91" s="61"/>
      <c r="O91" s="61"/>
      <c r="P91" s="61"/>
      <c r="Q91" s="61"/>
      <c r="R91" s="61"/>
      <c r="S91" s="61"/>
    </row>
    <row r="92" spans="3:19" x14ac:dyDescent="0.2"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</row>
    <row r="93" spans="3:19" x14ac:dyDescent="0.2"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</row>
    <row r="94" spans="3:19" x14ac:dyDescent="0.2"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</row>
    <row r="95" spans="3:19" x14ac:dyDescent="0.2"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</row>
    <row r="96" spans="3:19" x14ac:dyDescent="0.2"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</row>
    <row r="97" spans="3:19" x14ac:dyDescent="0.2"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</row>
    <row r="98" spans="3:19" x14ac:dyDescent="0.2"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</row>
    <row r="99" spans="3:19" x14ac:dyDescent="0.2"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</row>
    <row r="100" spans="3:19" x14ac:dyDescent="0.2"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</row>
    <row r="101" spans="3:19" x14ac:dyDescent="0.2"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</row>
    <row r="102" spans="3:19" x14ac:dyDescent="0.2"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</row>
    <row r="103" spans="3:19" x14ac:dyDescent="0.2"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</row>
    <row r="104" spans="3:19" x14ac:dyDescent="0.2"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</row>
    <row r="105" spans="3:19" x14ac:dyDescent="0.2"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</row>
    <row r="106" spans="3:19" x14ac:dyDescent="0.2"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</row>
    <row r="107" spans="3:19" x14ac:dyDescent="0.2"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</row>
    <row r="108" spans="3:19" x14ac:dyDescent="0.2"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</row>
    <row r="109" spans="3:19" x14ac:dyDescent="0.2"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</row>
    <row r="110" spans="3:19" x14ac:dyDescent="0.2"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</row>
    <row r="111" spans="3:19" x14ac:dyDescent="0.2"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</row>
    <row r="112" spans="3:19" x14ac:dyDescent="0.2"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</row>
    <row r="113" spans="3:19" x14ac:dyDescent="0.2"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</row>
    <row r="114" spans="3:19" x14ac:dyDescent="0.2"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</row>
    <row r="115" spans="3:19" x14ac:dyDescent="0.2"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</row>
    <row r="116" spans="3:19" x14ac:dyDescent="0.2"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</row>
    <row r="117" spans="3:19" ht="13.5" thickBot="1" x14ac:dyDescent="0.25"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</row>
    <row r="118" spans="3:19" ht="12.75" customHeight="1" x14ac:dyDescent="0.2">
      <c r="C118" s="123" t="s">
        <v>77</v>
      </c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  <c r="Q118" s="125"/>
    </row>
    <row r="119" spans="3:19" ht="12.75" customHeight="1" x14ac:dyDescent="0.2">
      <c r="C119" s="126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128"/>
    </row>
    <row r="120" spans="3:19" ht="12.75" customHeight="1" x14ac:dyDescent="0.2">
      <c r="C120" s="126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27"/>
      <c r="Q120" s="128"/>
    </row>
    <row r="121" spans="3:19" ht="12.75" customHeight="1" x14ac:dyDescent="0.2">
      <c r="C121" s="126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  <c r="P121" s="127"/>
      <c r="Q121" s="128"/>
    </row>
    <row r="122" spans="3:19" ht="13.5" customHeight="1" thickBot="1" x14ac:dyDescent="0.25">
      <c r="C122" s="129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1"/>
    </row>
    <row r="123" spans="3:19" ht="13.5" thickBot="1" x14ac:dyDescent="0.25"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</row>
    <row r="124" spans="3:19" ht="13.5" thickBot="1" x14ac:dyDescent="0.25">
      <c r="C124" s="61"/>
      <c r="D124" s="61"/>
      <c r="E124" s="61"/>
      <c r="F124" s="120" t="s">
        <v>61</v>
      </c>
      <c r="G124" s="122"/>
      <c r="H124" s="120" t="s">
        <v>62</v>
      </c>
      <c r="I124" s="122"/>
      <c r="J124" s="120" t="s">
        <v>70</v>
      </c>
      <c r="K124" s="122"/>
      <c r="L124" s="120" t="s">
        <v>71</v>
      </c>
      <c r="M124" s="122"/>
      <c r="N124" s="120" t="s">
        <v>81</v>
      </c>
      <c r="O124" s="122"/>
    </row>
    <row r="125" spans="3:19" ht="13.5" thickBot="1" x14ac:dyDescent="0.25">
      <c r="F125" s="74" t="s">
        <v>59</v>
      </c>
      <c r="G125" s="68" t="s">
        <v>60</v>
      </c>
      <c r="H125" s="74" t="s">
        <v>59</v>
      </c>
      <c r="I125" s="75" t="s">
        <v>60</v>
      </c>
      <c r="J125" s="74" t="s">
        <v>59</v>
      </c>
      <c r="K125" s="75" t="s">
        <v>60</v>
      </c>
      <c r="L125" s="68" t="s">
        <v>59</v>
      </c>
      <c r="M125" s="68" t="s">
        <v>60</v>
      </c>
      <c r="N125" s="74" t="s">
        <v>59</v>
      </c>
      <c r="O125" s="75" t="s">
        <v>60</v>
      </c>
    </row>
    <row r="126" spans="3:19" ht="13.5" thickBot="1" x14ac:dyDescent="0.25">
      <c r="F126" s="69">
        <f>VLOOKUP(Statistiques!$I$141,'Feuille de calcule'!$B$2:$R$54,2,FALSE)</f>
        <v>22</v>
      </c>
      <c r="G126" s="71">
        <f>VLOOKUP(Statistiques!$I$141,'Feuille de calcule'!$B$2:$R$54,3,FALSE)</f>
        <v>18</v>
      </c>
      <c r="H126" s="71">
        <f>VLOOKUP(Statistiques!$I$141,'Feuille de calcule'!$B$2:$R$54,4,FALSE)</f>
        <v>54</v>
      </c>
      <c r="I126" s="71">
        <f>VLOOKUP(Statistiques!$I$141,'Feuille de calcule'!$B$2:$R$54,5,FALSE)</f>
        <v>54</v>
      </c>
      <c r="J126" s="71">
        <f>VLOOKUP(Statistiques!$I$141,'Feuille de calcule'!$B$2:$R$54,6,FALSE)</f>
        <v>229</v>
      </c>
      <c r="K126" s="71">
        <f>VLOOKUP(Statistiques!$I$141,'Feuille de calcule'!$B$2:$R$54,7,FALSE)</f>
        <v>199</v>
      </c>
      <c r="L126" s="71">
        <f>VLOOKUP(Statistiques!$I$141,'Feuille de calcule'!$B$2:$R$54,8,FALSE)</f>
        <v>28</v>
      </c>
      <c r="M126" s="71">
        <f>VLOOKUP(Statistiques!$I$141,'Feuille de calcule'!$B$2:$R$54,9,FALSE)</f>
        <v>44</v>
      </c>
      <c r="N126" s="71">
        <f>VLOOKUP(Statistiques!$I$141,'Feuille de calcule'!$B$2:$R$54,10,FALSE)</f>
        <v>8</v>
      </c>
      <c r="O126" s="72">
        <f>VLOOKUP(Statistiques!$I$141,'Feuille de calcule'!$B$2:$R$54,11,FALSE)</f>
        <v>18</v>
      </c>
    </row>
    <row r="127" spans="3:19" x14ac:dyDescent="0.2">
      <c r="C127" s="64"/>
      <c r="D127" s="64"/>
      <c r="E127" s="64"/>
      <c r="F127" s="64"/>
      <c r="G127" s="64"/>
      <c r="K127" s="64"/>
      <c r="L127" s="64"/>
    </row>
    <row r="128" spans="3:19" ht="13.5" thickBot="1" x14ac:dyDescent="0.25">
      <c r="C128" s="64"/>
      <c r="D128" s="64"/>
      <c r="E128" s="64"/>
      <c r="F128" s="64"/>
      <c r="G128" s="64"/>
      <c r="K128" s="64"/>
      <c r="L128" s="64"/>
      <c r="M128" s="64"/>
      <c r="N128" s="64"/>
      <c r="O128" s="64"/>
    </row>
    <row r="129" spans="1:19" ht="13.5" thickBot="1" x14ac:dyDescent="0.25">
      <c r="C129" s="120" t="s">
        <v>74</v>
      </c>
      <c r="D129" s="121"/>
      <c r="E129" s="121"/>
      <c r="F129" s="121"/>
      <c r="G129" s="122"/>
      <c r="M129" s="120" t="s">
        <v>75</v>
      </c>
      <c r="N129" s="121"/>
      <c r="O129" s="121"/>
      <c r="P129" s="121"/>
      <c r="Q129" s="122"/>
    </row>
    <row r="130" spans="1:19" ht="18.75" customHeight="1" thickBot="1" x14ac:dyDescent="0.25">
      <c r="C130" s="70" t="s">
        <v>61</v>
      </c>
      <c r="D130" s="70" t="s">
        <v>62</v>
      </c>
      <c r="E130" s="70" t="s">
        <v>70</v>
      </c>
      <c r="F130" s="70" t="s">
        <v>71</v>
      </c>
      <c r="G130" s="70" t="s">
        <v>81</v>
      </c>
      <c r="M130" s="70" t="s">
        <v>61</v>
      </c>
      <c r="N130" s="70" t="s">
        <v>62</v>
      </c>
      <c r="O130" s="70" t="s">
        <v>70</v>
      </c>
      <c r="P130" s="70" t="s">
        <v>71</v>
      </c>
      <c r="Q130" s="70" t="s">
        <v>81</v>
      </c>
    </row>
    <row r="131" spans="1:19" ht="15.75" customHeight="1" thickBot="1" x14ac:dyDescent="0.25">
      <c r="B131" s="61"/>
      <c r="C131" s="69">
        <f>F126</f>
        <v>22</v>
      </c>
      <c r="D131" s="71">
        <f>H126</f>
        <v>54</v>
      </c>
      <c r="E131" s="71">
        <f>J126</f>
        <v>229</v>
      </c>
      <c r="F131" s="71">
        <f>L126</f>
        <v>28</v>
      </c>
      <c r="G131" s="72">
        <f>N126</f>
        <v>8</v>
      </c>
      <c r="M131" s="69">
        <f>G126</f>
        <v>18</v>
      </c>
      <c r="N131" s="71">
        <f>I126</f>
        <v>54</v>
      </c>
      <c r="O131" s="71">
        <f>K126</f>
        <v>199</v>
      </c>
      <c r="P131" s="71">
        <f>M126</f>
        <v>44</v>
      </c>
      <c r="Q131" s="72">
        <f>O126</f>
        <v>18</v>
      </c>
    </row>
    <row r="132" spans="1:19" x14ac:dyDescent="0.2"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</row>
    <row r="133" spans="1:19" x14ac:dyDescent="0.2"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</row>
    <row r="134" spans="1:19" x14ac:dyDescent="0.2"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</row>
    <row r="135" spans="1:19" x14ac:dyDescent="0.2"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</row>
    <row r="136" spans="1:19" x14ac:dyDescent="0.2"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</row>
    <row r="137" spans="1:19" x14ac:dyDescent="0.2"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</row>
    <row r="138" spans="1:19" ht="13.5" thickBot="1" x14ac:dyDescent="0.25"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</row>
    <row r="139" spans="1:19" x14ac:dyDescent="0.2">
      <c r="A139" s="60"/>
      <c r="B139" s="61"/>
      <c r="C139" s="61"/>
      <c r="D139" s="61"/>
      <c r="E139" s="61"/>
      <c r="F139" s="61"/>
      <c r="G139" s="61"/>
      <c r="H139" s="61"/>
      <c r="I139" s="135" t="s">
        <v>78</v>
      </c>
      <c r="J139" s="136"/>
      <c r="K139" s="137"/>
      <c r="L139" s="61"/>
      <c r="M139" s="61"/>
      <c r="N139" s="61"/>
      <c r="O139" s="61"/>
      <c r="P139" s="61"/>
      <c r="Q139" s="61"/>
      <c r="R139" s="61"/>
      <c r="S139" s="61"/>
    </row>
    <row r="140" spans="1:19" ht="13.5" thickBot="1" x14ac:dyDescent="0.25">
      <c r="B140" s="61"/>
      <c r="C140" s="61"/>
      <c r="D140" s="61"/>
      <c r="E140" s="61"/>
      <c r="F140" s="61"/>
      <c r="G140" s="61"/>
      <c r="H140" s="61"/>
      <c r="I140" s="138"/>
      <c r="J140" s="139"/>
      <c r="K140" s="140"/>
      <c r="L140" s="61"/>
      <c r="M140" s="61"/>
      <c r="N140" s="61"/>
      <c r="O140" s="61"/>
      <c r="P140" s="61"/>
      <c r="Q140" s="61"/>
      <c r="R140" s="61"/>
      <c r="S140" s="61"/>
    </row>
    <row r="141" spans="1:19" ht="12.75" customHeight="1" x14ac:dyDescent="0.2">
      <c r="B141" s="61"/>
      <c r="C141" s="61"/>
      <c r="D141" s="61"/>
      <c r="E141" s="61"/>
      <c r="F141" s="61"/>
      <c r="G141" s="61"/>
      <c r="H141" s="61"/>
      <c r="I141" s="99" t="s">
        <v>22</v>
      </c>
      <c r="J141" s="100"/>
      <c r="K141" s="101"/>
      <c r="L141" s="61"/>
      <c r="M141" s="61"/>
      <c r="N141" s="61"/>
      <c r="O141" s="61"/>
      <c r="P141" s="61"/>
      <c r="Q141" s="61"/>
      <c r="R141" s="61"/>
      <c r="S141" s="61"/>
    </row>
    <row r="142" spans="1:19" ht="13.5" customHeight="1" thickBot="1" x14ac:dyDescent="0.25">
      <c r="B142" s="61"/>
      <c r="C142" s="61"/>
      <c r="D142" s="61"/>
      <c r="E142" s="61"/>
      <c r="F142" s="61"/>
      <c r="G142" s="61"/>
      <c r="H142" s="61"/>
      <c r="I142" s="102"/>
      <c r="J142" s="103"/>
      <c r="K142" s="104"/>
      <c r="L142" s="61"/>
      <c r="M142" s="61"/>
      <c r="N142" s="61"/>
      <c r="O142" s="61"/>
      <c r="P142" s="61"/>
      <c r="Q142" s="61"/>
      <c r="R142" s="61"/>
      <c r="S142" s="61"/>
    </row>
    <row r="143" spans="1:19" ht="12.75" customHeight="1" x14ac:dyDescent="0.2">
      <c r="B143" s="61"/>
      <c r="C143" s="61"/>
      <c r="D143" s="61"/>
      <c r="E143" s="61"/>
      <c r="F143" s="61"/>
      <c r="G143" s="61"/>
      <c r="H143" s="61"/>
      <c r="I143" s="105" t="s">
        <v>82</v>
      </c>
      <c r="J143" s="106"/>
      <c r="K143" s="107"/>
      <c r="L143" s="61"/>
      <c r="M143" s="61"/>
      <c r="N143" s="61"/>
      <c r="O143" s="61"/>
      <c r="P143" s="61"/>
      <c r="Q143" s="61"/>
      <c r="R143" s="61"/>
      <c r="S143" s="61"/>
    </row>
    <row r="144" spans="1:19" ht="12.75" customHeight="1" x14ac:dyDescent="0.2">
      <c r="B144" s="61"/>
      <c r="C144" s="61"/>
      <c r="D144" s="61"/>
      <c r="E144" s="61"/>
      <c r="F144" s="61"/>
      <c r="G144" s="61"/>
      <c r="H144" s="61"/>
      <c r="I144" s="108"/>
      <c r="J144" s="109"/>
      <c r="K144" s="110"/>
      <c r="L144" s="61"/>
      <c r="M144" s="61"/>
      <c r="N144" s="61"/>
      <c r="O144" s="61"/>
      <c r="P144" s="61"/>
      <c r="Q144" s="61"/>
      <c r="R144" s="61"/>
      <c r="S144" s="61"/>
    </row>
    <row r="145" spans="2:20" ht="14.25" customHeight="1" x14ac:dyDescent="0.2">
      <c r="B145" s="61"/>
      <c r="C145" s="61"/>
      <c r="D145" s="61"/>
      <c r="E145" s="61"/>
      <c r="F145" s="61"/>
      <c r="G145" s="61"/>
      <c r="H145" s="61"/>
      <c r="I145" s="108"/>
      <c r="J145" s="109"/>
      <c r="K145" s="110"/>
      <c r="L145" s="61"/>
      <c r="M145" s="61"/>
      <c r="N145" s="61"/>
      <c r="O145" s="61"/>
      <c r="P145" s="61"/>
      <c r="Q145" s="61"/>
      <c r="R145" s="61"/>
      <c r="S145" s="61"/>
    </row>
    <row r="146" spans="2:20" ht="13.5" thickBot="1" x14ac:dyDescent="0.25">
      <c r="B146" s="61"/>
      <c r="C146" s="61"/>
      <c r="D146" s="61"/>
      <c r="E146" s="61"/>
      <c r="F146" s="61"/>
      <c r="G146" s="61"/>
      <c r="H146" s="61"/>
      <c r="I146" s="111"/>
      <c r="J146" s="112"/>
      <c r="K146" s="113"/>
      <c r="L146" s="61"/>
      <c r="M146" s="61"/>
      <c r="N146" s="61"/>
      <c r="O146" s="61"/>
      <c r="P146" s="61"/>
      <c r="Q146" s="61"/>
      <c r="R146" s="61"/>
      <c r="S146" s="61"/>
    </row>
    <row r="147" spans="2:20" x14ac:dyDescent="0.2"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</row>
    <row r="148" spans="2:20" x14ac:dyDescent="0.2"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</row>
    <row r="149" spans="2:20" x14ac:dyDescent="0.2"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</row>
    <row r="150" spans="2:20" x14ac:dyDescent="0.2"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</row>
    <row r="151" spans="2:20" x14ac:dyDescent="0.2"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</row>
    <row r="152" spans="2:20" x14ac:dyDescent="0.2"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</row>
    <row r="153" spans="2:20" x14ac:dyDescent="0.2"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</row>
    <row r="154" spans="2:20" x14ac:dyDescent="0.2"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</row>
    <row r="155" spans="2:20" x14ac:dyDescent="0.2"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</row>
    <row r="156" spans="2:20" x14ac:dyDescent="0.2"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</row>
    <row r="157" spans="2:20" x14ac:dyDescent="0.2"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</row>
  </sheetData>
  <dataConsolidate/>
  <mergeCells count="22">
    <mergeCell ref="C118:Q122"/>
    <mergeCell ref="C2:P2"/>
    <mergeCell ref="L124:M124"/>
    <mergeCell ref="N124:O124"/>
    <mergeCell ref="I139:K140"/>
    <mergeCell ref="F124:G124"/>
    <mergeCell ref="I141:K142"/>
    <mergeCell ref="I143:K146"/>
    <mergeCell ref="C7:G7"/>
    <mergeCell ref="L7:P7"/>
    <mergeCell ref="L5:P5"/>
    <mergeCell ref="C5:G5"/>
    <mergeCell ref="C33:G33"/>
    <mergeCell ref="L33:P33"/>
    <mergeCell ref="C60:G60"/>
    <mergeCell ref="L60:P60"/>
    <mergeCell ref="C87:G87"/>
    <mergeCell ref="L87:P87"/>
    <mergeCell ref="C129:G129"/>
    <mergeCell ref="M129:Q129"/>
    <mergeCell ref="H124:I124"/>
    <mergeCell ref="J124:K124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'Feuille de calcule'!$B$2:$B$54</xm:f>
          </x14:formula1>
          <xm:sqref>I141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workbookViewId="0">
      <selection activeCell="R29" sqref="R29"/>
    </sheetView>
  </sheetViews>
  <sheetFormatPr baseColWidth="10" defaultRowHeight="12.75" x14ac:dyDescent="0.2"/>
  <cols>
    <col min="1" max="1" width="18.140625" customWidth="1"/>
    <col min="2" max="2" width="11.42578125" style="7"/>
    <col min="3" max="3" width="11.5703125" style="7" bestFit="1" customWidth="1"/>
    <col min="4" max="4" width="11.42578125" style="7"/>
    <col min="5" max="5" width="11.5703125" style="7" bestFit="1" customWidth="1"/>
    <col min="6" max="6" width="11.42578125" style="7"/>
    <col min="7" max="7" width="11.5703125" style="7" bestFit="1" customWidth="1"/>
    <col min="8" max="8" width="11.42578125" style="7"/>
    <col min="9" max="9" width="11.5703125" style="7" bestFit="1" customWidth="1"/>
    <col min="10" max="11" width="11.5703125" style="7" customWidth="1"/>
    <col min="12" max="12" width="14.42578125" style="7" customWidth="1"/>
    <col min="13" max="13" width="8.28515625" style="7" customWidth="1"/>
    <col min="14" max="14" width="14.42578125" style="7" customWidth="1"/>
    <col min="15" max="15" width="8.28515625" style="7" customWidth="1"/>
    <col min="16" max="16" width="14.42578125" style="7" customWidth="1"/>
    <col min="17" max="17" width="8.28515625" style="7" customWidth="1"/>
    <col min="18" max="18" width="18.85546875" style="7" customWidth="1"/>
    <col min="19" max="19" width="15" bestFit="1" customWidth="1"/>
  </cols>
  <sheetData>
    <row r="1" spans="1:19" ht="20.100000000000001" customHeight="1" x14ac:dyDescent="0.2">
      <c r="A1" s="141" t="s">
        <v>80</v>
      </c>
      <c r="B1" s="142"/>
      <c r="C1" s="143"/>
    </row>
    <row r="2" spans="1:19" ht="20.100000000000001" customHeight="1" thickBot="1" x14ac:dyDescent="0.25">
      <c r="A2" s="83" t="s">
        <v>4</v>
      </c>
      <c r="B2" s="84"/>
      <c r="C2" s="85"/>
    </row>
    <row r="4" spans="1:19" ht="13.5" thickBot="1" x14ac:dyDescent="0.25">
      <c r="A4" s="2"/>
    </row>
    <row r="5" spans="1:19" ht="15" customHeight="1" x14ac:dyDescent="0.2">
      <c r="A5" s="144" t="s">
        <v>68</v>
      </c>
      <c r="B5" s="86" t="s">
        <v>61</v>
      </c>
      <c r="C5" s="92"/>
      <c r="D5" s="86" t="s">
        <v>62</v>
      </c>
      <c r="E5" s="87"/>
      <c r="F5" s="86" t="s">
        <v>70</v>
      </c>
      <c r="G5" s="87"/>
      <c r="H5" s="92" t="s">
        <v>71</v>
      </c>
      <c r="I5" s="92"/>
      <c r="J5" s="86" t="s">
        <v>81</v>
      </c>
      <c r="K5" s="87"/>
      <c r="L5" s="90" t="s">
        <v>63</v>
      </c>
      <c r="M5" s="144" t="s">
        <v>69</v>
      </c>
      <c r="N5" s="95" t="s">
        <v>64</v>
      </c>
      <c r="O5" s="144" t="s">
        <v>69</v>
      </c>
      <c r="P5" s="95" t="s">
        <v>65</v>
      </c>
      <c r="Q5" s="144" t="s">
        <v>69</v>
      </c>
      <c r="R5" s="90" t="s">
        <v>66</v>
      </c>
      <c r="S5" s="1"/>
    </row>
    <row r="6" spans="1:19" ht="15" customHeight="1" thickBot="1" x14ac:dyDescent="0.25">
      <c r="A6" s="145"/>
      <c r="B6" s="18" t="s">
        <v>59</v>
      </c>
      <c r="C6" s="19" t="s">
        <v>60</v>
      </c>
      <c r="D6" s="18" t="s">
        <v>59</v>
      </c>
      <c r="E6" s="20" t="s">
        <v>60</v>
      </c>
      <c r="F6" s="18" t="s">
        <v>59</v>
      </c>
      <c r="G6" s="20" t="s">
        <v>60</v>
      </c>
      <c r="H6" s="19" t="s">
        <v>59</v>
      </c>
      <c r="I6" s="19" t="s">
        <v>60</v>
      </c>
      <c r="J6" s="18" t="s">
        <v>59</v>
      </c>
      <c r="K6" s="20" t="s">
        <v>60</v>
      </c>
      <c r="L6" s="85"/>
      <c r="M6" s="145"/>
      <c r="N6" s="84"/>
      <c r="O6" s="145"/>
      <c r="P6" s="84"/>
      <c r="Q6" s="145"/>
      <c r="R6" s="85"/>
      <c r="S6" s="4"/>
    </row>
    <row r="7" spans="1:19" ht="15" customHeight="1" thickBot="1" x14ac:dyDescent="0.25">
      <c r="A7" s="10" t="s">
        <v>5</v>
      </c>
      <c r="B7" s="12">
        <v>22</v>
      </c>
      <c r="C7" s="14">
        <v>8</v>
      </c>
      <c r="D7" s="13">
        <v>35</v>
      </c>
      <c r="E7" s="13">
        <v>40</v>
      </c>
      <c r="F7" s="12">
        <v>28</v>
      </c>
      <c r="G7" s="14">
        <v>45</v>
      </c>
      <c r="H7" s="13">
        <v>17</v>
      </c>
      <c r="I7" s="13">
        <v>31</v>
      </c>
      <c r="J7" s="12">
        <v>5</v>
      </c>
      <c r="K7" s="14">
        <v>11</v>
      </c>
      <c r="L7" s="29">
        <v>110</v>
      </c>
      <c r="M7" s="11">
        <f>L7/R7</f>
        <v>0.3125</v>
      </c>
      <c r="N7" s="29">
        <f>B7+D7+F7+H7+J7</f>
        <v>107</v>
      </c>
      <c r="O7" s="11">
        <f>N7/R7</f>
        <v>0.30397727272727271</v>
      </c>
      <c r="P7" s="29">
        <f>C7+E7+G7+I7+K7</f>
        <v>135</v>
      </c>
      <c r="Q7" s="11">
        <f>P7/R7</f>
        <v>0.38352272727272729</v>
      </c>
      <c r="R7" s="29">
        <f t="shared" ref="R7:R25" si="0">SUM(B7:L7)</f>
        <v>352</v>
      </c>
      <c r="S7" s="151"/>
    </row>
    <row r="8" spans="1:19" ht="15" customHeight="1" thickBot="1" x14ac:dyDescent="0.25">
      <c r="A8" s="10" t="s">
        <v>6</v>
      </c>
      <c r="B8" s="15">
        <v>6</v>
      </c>
      <c r="C8" s="17">
        <v>5</v>
      </c>
      <c r="D8" s="16">
        <v>8</v>
      </c>
      <c r="E8" s="16">
        <v>13</v>
      </c>
      <c r="F8" s="15">
        <v>6</v>
      </c>
      <c r="G8" s="17">
        <v>23</v>
      </c>
      <c r="H8" s="16">
        <v>3</v>
      </c>
      <c r="I8" s="16">
        <v>13</v>
      </c>
      <c r="J8" s="15">
        <v>4</v>
      </c>
      <c r="K8" s="17">
        <v>5</v>
      </c>
      <c r="L8" s="30">
        <v>36</v>
      </c>
      <c r="M8" s="11">
        <f t="shared" ref="M8:M26" si="1">L8/R8</f>
        <v>0.29508196721311475</v>
      </c>
      <c r="N8" s="29">
        <f t="shared" ref="N8:N25" si="2">B8+D8+F8+H8+J8</f>
        <v>27</v>
      </c>
      <c r="O8" s="11">
        <f t="shared" ref="O8:O26" si="3">N8/R8</f>
        <v>0.22131147540983606</v>
      </c>
      <c r="P8" s="29">
        <f t="shared" ref="P8:P25" si="4">C8+E8+G8+I8+K8</f>
        <v>59</v>
      </c>
      <c r="Q8" s="11">
        <f t="shared" ref="Q8:Q26" si="5">P8/R8</f>
        <v>0.48360655737704916</v>
      </c>
      <c r="R8" s="30">
        <f t="shared" si="0"/>
        <v>122</v>
      </c>
      <c r="S8" s="3"/>
    </row>
    <row r="9" spans="1:19" ht="15" customHeight="1" thickBot="1" x14ac:dyDescent="0.25">
      <c r="A9" s="10" t="s">
        <v>7</v>
      </c>
      <c r="B9" s="15">
        <v>25</v>
      </c>
      <c r="C9" s="17">
        <v>3</v>
      </c>
      <c r="D9" s="16">
        <v>5</v>
      </c>
      <c r="E9" s="16">
        <v>9</v>
      </c>
      <c r="F9" s="15">
        <v>9</v>
      </c>
      <c r="G9" s="17">
        <v>30</v>
      </c>
      <c r="H9" s="16">
        <v>7</v>
      </c>
      <c r="I9" s="16">
        <v>23</v>
      </c>
      <c r="J9" s="15">
        <v>3</v>
      </c>
      <c r="K9" s="17">
        <v>5</v>
      </c>
      <c r="L9" s="30">
        <v>56</v>
      </c>
      <c r="M9" s="11">
        <f t="shared" si="1"/>
        <v>0.32</v>
      </c>
      <c r="N9" s="29">
        <f t="shared" si="2"/>
        <v>49</v>
      </c>
      <c r="O9" s="11">
        <f t="shared" si="3"/>
        <v>0.28000000000000003</v>
      </c>
      <c r="P9" s="29">
        <f t="shared" si="4"/>
        <v>70</v>
      </c>
      <c r="Q9" s="11">
        <f t="shared" si="5"/>
        <v>0.4</v>
      </c>
      <c r="R9" s="30">
        <f t="shared" si="0"/>
        <v>175</v>
      </c>
      <c r="S9" s="3"/>
    </row>
    <row r="10" spans="1:19" ht="15" customHeight="1" thickBot="1" x14ac:dyDescent="0.25">
      <c r="A10" s="10" t="s">
        <v>8</v>
      </c>
      <c r="B10" s="15">
        <v>9</v>
      </c>
      <c r="C10" s="17">
        <v>2</v>
      </c>
      <c r="D10" s="16">
        <v>2</v>
      </c>
      <c r="E10" s="16">
        <v>5</v>
      </c>
      <c r="F10" s="15">
        <v>10</v>
      </c>
      <c r="G10" s="17">
        <v>23</v>
      </c>
      <c r="H10" s="16">
        <v>14</v>
      </c>
      <c r="I10" s="16">
        <v>22</v>
      </c>
      <c r="J10" s="15">
        <v>2</v>
      </c>
      <c r="K10" s="17">
        <v>2</v>
      </c>
      <c r="L10" s="30">
        <v>49</v>
      </c>
      <c r="M10" s="11">
        <f t="shared" si="1"/>
        <v>0.35</v>
      </c>
      <c r="N10" s="29">
        <f t="shared" si="2"/>
        <v>37</v>
      </c>
      <c r="O10" s="11">
        <f t="shared" si="3"/>
        <v>0.26428571428571429</v>
      </c>
      <c r="P10" s="29">
        <f t="shared" si="4"/>
        <v>54</v>
      </c>
      <c r="Q10" s="11">
        <f t="shared" si="5"/>
        <v>0.38571428571428573</v>
      </c>
      <c r="R10" s="30">
        <f t="shared" si="0"/>
        <v>140</v>
      </c>
      <c r="S10" s="3"/>
    </row>
    <row r="11" spans="1:19" ht="15" customHeight="1" thickBot="1" x14ac:dyDescent="0.25">
      <c r="A11" s="10" t="s">
        <v>9</v>
      </c>
      <c r="B11" s="15">
        <v>60</v>
      </c>
      <c r="C11" s="17">
        <v>36</v>
      </c>
      <c r="D11" s="16">
        <v>45</v>
      </c>
      <c r="E11" s="16">
        <v>56</v>
      </c>
      <c r="F11" s="15">
        <v>58</v>
      </c>
      <c r="G11" s="17">
        <v>90</v>
      </c>
      <c r="H11" s="16">
        <v>96</v>
      </c>
      <c r="I11" s="16">
        <v>141</v>
      </c>
      <c r="J11" s="15">
        <v>21</v>
      </c>
      <c r="K11" s="17">
        <v>36</v>
      </c>
      <c r="L11" s="30">
        <v>268</v>
      </c>
      <c r="M11" s="11">
        <f t="shared" si="1"/>
        <v>0.29547960308710031</v>
      </c>
      <c r="N11" s="29">
        <f t="shared" si="2"/>
        <v>280</v>
      </c>
      <c r="O11" s="11">
        <f t="shared" si="3"/>
        <v>0.30871003307607497</v>
      </c>
      <c r="P11" s="29">
        <f t="shared" si="4"/>
        <v>359</v>
      </c>
      <c r="Q11" s="11">
        <f t="shared" si="5"/>
        <v>0.39581036383682472</v>
      </c>
      <c r="R11" s="30">
        <f t="shared" si="0"/>
        <v>907</v>
      </c>
      <c r="S11" s="3"/>
    </row>
    <row r="12" spans="1:19" ht="15" customHeight="1" thickBot="1" x14ac:dyDescent="0.25">
      <c r="A12" s="10" t="s">
        <v>10</v>
      </c>
      <c r="B12" s="15">
        <v>82</v>
      </c>
      <c r="C12" s="17">
        <v>36</v>
      </c>
      <c r="D12" s="16">
        <v>71</v>
      </c>
      <c r="E12" s="16">
        <v>67</v>
      </c>
      <c r="F12" s="15">
        <v>53</v>
      </c>
      <c r="G12" s="17">
        <v>114</v>
      </c>
      <c r="H12" s="16">
        <v>132</v>
      </c>
      <c r="I12" s="16">
        <v>149</v>
      </c>
      <c r="J12" s="15">
        <v>36</v>
      </c>
      <c r="K12" s="17">
        <v>48</v>
      </c>
      <c r="L12" s="30">
        <v>296</v>
      </c>
      <c r="M12" s="11">
        <f t="shared" si="1"/>
        <v>0.27306273062730629</v>
      </c>
      <c r="N12" s="29">
        <f t="shared" si="2"/>
        <v>374</v>
      </c>
      <c r="O12" s="11">
        <f t="shared" si="3"/>
        <v>0.34501845018450183</v>
      </c>
      <c r="P12" s="29">
        <f t="shared" si="4"/>
        <v>414</v>
      </c>
      <c r="Q12" s="11">
        <f t="shared" si="5"/>
        <v>0.38191881918819187</v>
      </c>
      <c r="R12" s="30">
        <f t="shared" si="0"/>
        <v>1084</v>
      </c>
      <c r="S12" s="3"/>
    </row>
    <row r="13" spans="1:19" ht="15" customHeight="1" thickBot="1" x14ac:dyDescent="0.25">
      <c r="A13" s="40" t="s">
        <v>11</v>
      </c>
      <c r="B13" s="15">
        <v>70</v>
      </c>
      <c r="C13" s="17">
        <v>35</v>
      </c>
      <c r="D13" s="16">
        <v>36</v>
      </c>
      <c r="E13" s="16">
        <v>48</v>
      </c>
      <c r="F13" s="15">
        <v>70</v>
      </c>
      <c r="G13" s="17">
        <v>79</v>
      </c>
      <c r="H13" s="16">
        <v>117</v>
      </c>
      <c r="I13" s="16">
        <v>139</v>
      </c>
      <c r="J13" s="15">
        <v>26</v>
      </c>
      <c r="K13" s="17">
        <v>36</v>
      </c>
      <c r="L13" s="30">
        <v>228</v>
      </c>
      <c r="M13" s="11">
        <f t="shared" si="1"/>
        <v>0.25791855203619912</v>
      </c>
      <c r="N13" s="29">
        <f t="shared" si="2"/>
        <v>319</v>
      </c>
      <c r="O13" s="11">
        <f t="shared" si="3"/>
        <v>0.36085972850678733</v>
      </c>
      <c r="P13" s="29">
        <f t="shared" si="4"/>
        <v>337</v>
      </c>
      <c r="Q13" s="11">
        <f t="shared" si="5"/>
        <v>0.38122171945701355</v>
      </c>
      <c r="R13" s="30">
        <f t="shared" si="0"/>
        <v>884</v>
      </c>
      <c r="S13" s="3"/>
    </row>
    <row r="14" spans="1:19" ht="15" customHeight="1" thickBot="1" x14ac:dyDescent="0.25">
      <c r="A14" s="10" t="s">
        <v>1</v>
      </c>
      <c r="B14" s="15">
        <v>269</v>
      </c>
      <c r="C14" s="17">
        <v>149</v>
      </c>
      <c r="D14" s="16">
        <v>169</v>
      </c>
      <c r="E14" s="16">
        <v>175</v>
      </c>
      <c r="F14" s="15">
        <v>216</v>
      </c>
      <c r="G14" s="17">
        <v>238</v>
      </c>
      <c r="H14" s="16">
        <v>370</v>
      </c>
      <c r="I14" s="16">
        <v>591</v>
      </c>
      <c r="J14" s="15">
        <v>141</v>
      </c>
      <c r="K14" s="17">
        <v>206</v>
      </c>
      <c r="L14" s="30">
        <v>922</v>
      </c>
      <c r="M14" s="11">
        <f t="shared" si="1"/>
        <v>0.26755658734764942</v>
      </c>
      <c r="N14" s="29">
        <f t="shared" si="2"/>
        <v>1165</v>
      </c>
      <c r="O14" s="11">
        <f t="shared" si="3"/>
        <v>0.33807312826465469</v>
      </c>
      <c r="P14" s="29">
        <f t="shared" si="4"/>
        <v>1359</v>
      </c>
      <c r="Q14" s="11">
        <f t="shared" si="5"/>
        <v>0.39437028438769589</v>
      </c>
      <c r="R14" s="30">
        <f t="shared" si="0"/>
        <v>3446</v>
      </c>
      <c r="S14" s="3"/>
    </row>
    <row r="15" spans="1:19" ht="15" customHeight="1" thickBot="1" x14ac:dyDescent="0.25">
      <c r="A15" s="10" t="s">
        <v>12</v>
      </c>
      <c r="B15" s="15">
        <v>48</v>
      </c>
      <c r="C15" s="17">
        <v>22</v>
      </c>
      <c r="D15" s="16">
        <v>33</v>
      </c>
      <c r="E15" s="16">
        <v>17</v>
      </c>
      <c r="F15" s="15">
        <v>53</v>
      </c>
      <c r="G15" s="17">
        <v>55</v>
      </c>
      <c r="H15" s="16">
        <v>36</v>
      </c>
      <c r="I15" s="16">
        <v>64</v>
      </c>
      <c r="J15" s="15">
        <v>10</v>
      </c>
      <c r="K15" s="17">
        <v>19</v>
      </c>
      <c r="L15" s="30">
        <v>136</v>
      </c>
      <c r="M15" s="11">
        <f t="shared" si="1"/>
        <v>0.27586206896551724</v>
      </c>
      <c r="N15" s="29">
        <f t="shared" si="2"/>
        <v>180</v>
      </c>
      <c r="O15" s="11">
        <f t="shared" si="3"/>
        <v>0.36511156186612576</v>
      </c>
      <c r="P15" s="29">
        <f t="shared" si="4"/>
        <v>177</v>
      </c>
      <c r="Q15" s="11">
        <f t="shared" si="5"/>
        <v>0.35902636916835701</v>
      </c>
      <c r="R15" s="30">
        <f t="shared" si="0"/>
        <v>493</v>
      </c>
      <c r="S15" s="3"/>
    </row>
    <row r="16" spans="1:19" ht="15" customHeight="1" thickBot="1" x14ac:dyDescent="0.25">
      <c r="A16" s="10" t="s">
        <v>13</v>
      </c>
      <c r="B16" s="15">
        <v>0</v>
      </c>
      <c r="C16" s="17">
        <v>1</v>
      </c>
      <c r="D16" s="16">
        <v>2</v>
      </c>
      <c r="E16" s="16">
        <v>1</v>
      </c>
      <c r="F16" s="15">
        <v>6</v>
      </c>
      <c r="G16" s="17">
        <v>11</v>
      </c>
      <c r="H16" s="16">
        <v>2</v>
      </c>
      <c r="I16" s="16">
        <v>0</v>
      </c>
      <c r="J16" s="15">
        <v>0</v>
      </c>
      <c r="K16" s="17">
        <v>0</v>
      </c>
      <c r="L16" s="30">
        <v>4</v>
      </c>
      <c r="M16" s="11">
        <f t="shared" si="1"/>
        <v>0.14814814814814814</v>
      </c>
      <c r="N16" s="29">
        <f t="shared" si="2"/>
        <v>10</v>
      </c>
      <c r="O16" s="11">
        <f t="shared" si="3"/>
        <v>0.37037037037037035</v>
      </c>
      <c r="P16" s="29">
        <f t="shared" si="4"/>
        <v>13</v>
      </c>
      <c r="Q16" s="11">
        <f t="shared" si="5"/>
        <v>0.48148148148148145</v>
      </c>
      <c r="R16" s="30">
        <f t="shared" si="0"/>
        <v>27</v>
      </c>
      <c r="S16" s="3"/>
    </row>
    <row r="17" spans="1:19" ht="15" customHeight="1" thickBot="1" x14ac:dyDescent="0.25">
      <c r="A17" s="10" t="s">
        <v>56</v>
      </c>
      <c r="B17" s="15">
        <v>280</v>
      </c>
      <c r="C17" s="17">
        <v>108</v>
      </c>
      <c r="D17" s="16">
        <v>110</v>
      </c>
      <c r="E17" s="16">
        <v>95</v>
      </c>
      <c r="F17" s="15">
        <v>198</v>
      </c>
      <c r="G17" s="17">
        <v>242</v>
      </c>
      <c r="H17" s="16">
        <v>221</v>
      </c>
      <c r="I17" s="16">
        <v>240</v>
      </c>
      <c r="J17" s="15">
        <v>52</v>
      </c>
      <c r="K17" s="17">
        <v>73</v>
      </c>
      <c r="L17" s="30">
        <v>625</v>
      </c>
      <c r="M17" s="11">
        <f t="shared" si="1"/>
        <v>0.27852049910873439</v>
      </c>
      <c r="N17" s="29">
        <f t="shared" si="2"/>
        <v>861</v>
      </c>
      <c r="O17" s="11">
        <f t="shared" si="3"/>
        <v>0.38368983957219249</v>
      </c>
      <c r="P17" s="29">
        <f t="shared" si="4"/>
        <v>758</v>
      </c>
      <c r="Q17" s="11">
        <f t="shared" si="5"/>
        <v>0.33778966131907306</v>
      </c>
      <c r="R17" s="30">
        <f t="shared" si="0"/>
        <v>2244</v>
      </c>
      <c r="S17" s="3"/>
    </row>
    <row r="18" spans="1:19" ht="15" customHeight="1" thickBot="1" x14ac:dyDescent="0.25">
      <c r="A18" s="10" t="s">
        <v>14</v>
      </c>
      <c r="B18" s="15">
        <v>16</v>
      </c>
      <c r="C18" s="17">
        <v>7</v>
      </c>
      <c r="D18" s="16">
        <v>10</v>
      </c>
      <c r="E18" s="16">
        <v>7</v>
      </c>
      <c r="F18" s="15">
        <v>18</v>
      </c>
      <c r="G18" s="17">
        <v>19</v>
      </c>
      <c r="H18" s="16">
        <v>11</v>
      </c>
      <c r="I18" s="16">
        <v>32</v>
      </c>
      <c r="J18" s="15">
        <v>1</v>
      </c>
      <c r="K18" s="17">
        <v>12</v>
      </c>
      <c r="L18" s="30">
        <v>70</v>
      </c>
      <c r="M18" s="11">
        <f t="shared" si="1"/>
        <v>0.34482758620689657</v>
      </c>
      <c r="N18" s="29">
        <f t="shared" si="2"/>
        <v>56</v>
      </c>
      <c r="O18" s="11">
        <f t="shared" si="3"/>
        <v>0.27586206896551724</v>
      </c>
      <c r="P18" s="29">
        <f t="shared" si="4"/>
        <v>77</v>
      </c>
      <c r="Q18" s="11">
        <f t="shared" si="5"/>
        <v>0.37931034482758619</v>
      </c>
      <c r="R18" s="30">
        <f t="shared" si="0"/>
        <v>203</v>
      </c>
      <c r="S18" s="3"/>
    </row>
    <row r="19" spans="1:19" ht="15" customHeight="1" thickBot="1" x14ac:dyDescent="0.25">
      <c r="A19" s="10" t="s">
        <v>15</v>
      </c>
      <c r="B19" s="15">
        <v>2</v>
      </c>
      <c r="C19" s="17">
        <v>1</v>
      </c>
      <c r="D19" s="16">
        <v>0</v>
      </c>
      <c r="E19" s="16">
        <v>1</v>
      </c>
      <c r="F19" s="15">
        <v>4</v>
      </c>
      <c r="G19" s="17">
        <v>9</v>
      </c>
      <c r="H19" s="16">
        <v>2</v>
      </c>
      <c r="I19" s="16">
        <v>6</v>
      </c>
      <c r="J19" s="15">
        <v>0</v>
      </c>
      <c r="K19" s="17">
        <v>5</v>
      </c>
      <c r="L19" s="30">
        <v>8</v>
      </c>
      <c r="M19" s="11">
        <f t="shared" si="1"/>
        <v>0.21052631578947367</v>
      </c>
      <c r="N19" s="29">
        <f t="shared" si="2"/>
        <v>8</v>
      </c>
      <c r="O19" s="11">
        <f t="shared" si="3"/>
        <v>0.21052631578947367</v>
      </c>
      <c r="P19" s="29">
        <f t="shared" si="4"/>
        <v>22</v>
      </c>
      <c r="Q19" s="11">
        <f t="shared" si="5"/>
        <v>0.57894736842105265</v>
      </c>
      <c r="R19" s="30">
        <f t="shared" si="0"/>
        <v>38</v>
      </c>
      <c r="S19" s="3"/>
    </row>
    <row r="20" spans="1:19" ht="15" customHeight="1" thickBot="1" x14ac:dyDescent="0.25">
      <c r="A20" s="10" t="s">
        <v>16</v>
      </c>
      <c r="B20" s="15">
        <v>8</v>
      </c>
      <c r="C20" s="17">
        <v>2</v>
      </c>
      <c r="D20" s="16">
        <v>13</v>
      </c>
      <c r="E20" s="16">
        <v>14</v>
      </c>
      <c r="F20" s="15">
        <v>16</v>
      </c>
      <c r="G20" s="17">
        <v>10</v>
      </c>
      <c r="H20" s="16">
        <v>5</v>
      </c>
      <c r="I20" s="16">
        <v>9</v>
      </c>
      <c r="J20" s="15">
        <v>14</v>
      </c>
      <c r="K20" s="17">
        <v>8</v>
      </c>
      <c r="L20" s="30">
        <v>33</v>
      </c>
      <c r="M20" s="11">
        <f t="shared" si="1"/>
        <v>0.25</v>
      </c>
      <c r="N20" s="29">
        <f t="shared" si="2"/>
        <v>56</v>
      </c>
      <c r="O20" s="11">
        <f t="shared" si="3"/>
        <v>0.42424242424242425</v>
      </c>
      <c r="P20" s="29">
        <f t="shared" si="4"/>
        <v>43</v>
      </c>
      <c r="Q20" s="11">
        <f t="shared" si="5"/>
        <v>0.32575757575757575</v>
      </c>
      <c r="R20" s="30">
        <f t="shared" si="0"/>
        <v>132</v>
      </c>
      <c r="S20" s="3"/>
    </row>
    <row r="21" spans="1:19" ht="15" customHeight="1" thickBot="1" x14ac:dyDescent="0.25">
      <c r="A21" s="10" t="s">
        <v>17</v>
      </c>
      <c r="B21" s="15">
        <v>2</v>
      </c>
      <c r="C21" s="17">
        <v>2</v>
      </c>
      <c r="D21" s="16">
        <v>8</v>
      </c>
      <c r="E21" s="16">
        <v>22</v>
      </c>
      <c r="F21" s="15">
        <v>13</v>
      </c>
      <c r="G21" s="17">
        <v>51</v>
      </c>
      <c r="H21" s="16">
        <v>12</v>
      </c>
      <c r="I21" s="16">
        <v>17</v>
      </c>
      <c r="J21" s="15">
        <v>6</v>
      </c>
      <c r="K21" s="17">
        <v>11</v>
      </c>
      <c r="L21" s="30">
        <v>26</v>
      </c>
      <c r="M21" s="11">
        <f t="shared" si="1"/>
        <v>0.15294117647058825</v>
      </c>
      <c r="N21" s="29">
        <f t="shared" si="2"/>
        <v>41</v>
      </c>
      <c r="O21" s="11">
        <f t="shared" si="3"/>
        <v>0.2411764705882353</v>
      </c>
      <c r="P21" s="29">
        <f t="shared" si="4"/>
        <v>103</v>
      </c>
      <c r="Q21" s="11">
        <f t="shared" si="5"/>
        <v>0.60588235294117643</v>
      </c>
      <c r="R21" s="30">
        <f t="shared" si="0"/>
        <v>170</v>
      </c>
      <c r="S21" s="3"/>
    </row>
    <row r="22" spans="1:19" ht="15" customHeight="1" thickBot="1" x14ac:dyDescent="0.25">
      <c r="A22" s="10" t="s">
        <v>18</v>
      </c>
      <c r="B22" s="15">
        <v>6</v>
      </c>
      <c r="C22" s="17">
        <v>10</v>
      </c>
      <c r="D22" s="16">
        <v>13</v>
      </c>
      <c r="E22" s="16">
        <v>22</v>
      </c>
      <c r="F22" s="15">
        <v>22</v>
      </c>
      <c r="G22" s="17">
        <v>20</v>
      </c>
      <c r="H22" s="16">
        <v>17</v>
      </c>
      <c r="I22" s="16">
        <v>39</v>
      </c>
      <c r="J22" s="15">
        <v>7</v>
      </c>
      <c r="K22" s="17">
        <v>15</v>
      </c>
      <c r="L22" s="30">
        <v>93</v>
      </c>
      <c r="M22" s="11">
        <f t="shared" si="1"/>
        <v>0.35227272727272729</v>
      </c>
      <c r="N22" s="29">
        <f t="shared" si="2"/>
        <v>65</v>
      </c>
      <c r="O22" s="11">
        <f t="shared" si="3"/>
        <v>0.24621212121212122</v>
      </c>
      <c r="P22" s="29">
        <f t="shared" si="4"/>
        <v>106</v>
      </c>
      <c r="Q22" s="11">
        <f t="shared" si="5"/>
        <v>0.40151515151515149</v>
      </c>
      <c r="R22" s="30">
        <f t="shared" si="0"/>
        <v>264</v>
      </c>
      <c r="S22" s="3"/>
    </row>
    <row r="23" spans="1:19" ht="15" customHeight="1" thickBot="1" x14ac:dyDescent="0.25">
      <c r="A23" s="10" t="s">
        <v>19</v>
      </c>
      <c r="B23" s="15">
        <v>8</v>
      </c>
      <c r="C23" s="17">
        <v>2</v>
      </c>
      <c r="D23" s="16">
        <v>6</v>
      </c>
      <c r="E23" s="16">
        <v>2</v>
      </c>
      <c r="F23" s="15">
        <v>9</v>
      </c>
      <c r="G23" s="17">
        <v>27</v>
      </c>
      <c r="H23" s="16">
        <v>7</v>
      </c>
      <c r="I23" s="16">
        <v>4</v>
      </c>
      <c r="J23" s="15">
        <v>3</v>
      </c>
      <c r="K23" s="17">
        <v>1</v>
      </c>
      <c r="L23" s="30">
        <v>39</v>
      </c>
      <c r="M23" s="11">
        <f t="shared" si="1"/>
        <v>0.3611111111111111</v>
      </c>
      <c r="N23" s="29">
        <f t="shared" si="2"/>
        <v>33</v>
      </c>
      <c r="O23" s="11">
        <f t="shared" si="3"/>
        <v>0.30555555555555558</v>
      </c>
      <c r="P23" s="29">
        <f t="shared" si="4"/>
        <v>36</v>
      </c>
      <c r="Q23" s="11">
        <f t="shared" si="5"/>
        <v>0.33333333333333331</v>
      </c>
      <c r="R23" s="30">
        <f t="shared" si="0"/>
        <v>108</v>
      </c>
      <c r="S23" s="3"/>
    </row>
    <row r="24" spans="1:19" ht="15" customHeight="1" thickBot="1" x14ac:dyDescent="0.25">
      <c r="A24" s="10" t="s">
        <v>20</v>
      </c>
      <c r="B24" s="15">
        <v>13</v>
      </c>
      <c r="C24" s="17">
        <v>5</v>
      </c>
      <c r="D24" s="16">
        <v>4</v>
      </c>
      <c r="E24" s="16">
        <v>11</v>
      </c>
      <c r="F24" s="15">
        <v>6</v>
      </c>
      <c r="G24" s="17">
        <v>12</v>
      </c>
      <c r="H24" s="16">
        <v>9</v>
      </c>
      <c r="I24" s="16">
        <v>3</v>
      </c>
      <c r="J24" s="15">
        <v>2</v>
      </c>
      <c r="K24" s="17">
        <v>4</v>
      </c>
      <c r="L24" s="30">
        <v>44</v>
      </c>
      <c r="M24" s="11">
        <f t="shared" si="1"/>
        <v>0.38938053097345132</v>
      </c>
      <c r="N24" s="29">
        <f t="shared" si="2"/>
        <v>34</v>
      </c>
      <c r="O24" s="11">
        <f t="shared" si="3"/>
        <v>0.30088495575221241</v>
      </c>
      <c r="P24" s="29">
        <f t="shared" si="4"/>
        <v>35</v>
      </c>
      <c r="Q24" s="11">
        <f t="shared" si="5"/>
        <v>0.30973451327433627</v>
      </c>
      <c r="R24" s="30">
        <f t="shared" si="0"/>
        <v>113</v>
      </c>
      <c r="S24" s="3"/>
    </row>
    <row r="25" spans="1:19" ht="15" customHeight="1" thickBot="1" x14ac:dyDescent="0.25">
      <c r="A25" s="10" t="s">
        <v>57</v>
      </c>
      <c r="B25" s="15">
        <v>62</v>
      </c>
      <c r="C25" s="17">
        <v>40</v>
      </c>
      <c r="D25" s="16">
        <v>28</v>
      </c>
      <c r="E25" s="16">
        <v>19</v>
      </c>
      <c r="F25" s="15">
        <v>92</v>
      </c>
      <c r="G25" s="17">
        <v>144</v>
      </c>
      <c r="H25" s="16">
        <v>77</v>
      </c>
      <c r="I25" s="16">
        <v>150</v>
      </c>
      <c r="J25" s="15">
        <v>22</v>
      </c>
      <c r="K25" s="17">
        <v>40</v>
      </c>
      <c r="L25" s="30">
        <v>353</v>
      </c>
      <c r="M25" s="11">
        <f t="shared" si="1"/>
        <v>0.34371957156767285</v>
      </c>
      <c r="N25" s="29">
        <f t="shared" si="2"/>
        <v>281</v>
      </c>
      <c r="O25" s="11">
        <f t="shared" si="3"/>
        <v>0.2736124634858812</v>
      </c>
      <c r="P25" s="29">
        <f t="shared" si="4"/>
        <v>393</v>
      </c>
      <c r="Q25" s="11">
        <f t="shared" si="5"/>
        <v>0.38266796494644595</v>
      </c>
      <c r="R25" s="30">
        <f t="shared" si="0"/>
        <v>1027</v>
      </c>
      <c r="S25" s="3"/>
    </row>
    <row r="26" spans="1:19" s="5" customFormat="1" ht="18.75" customHeight="1" thickBot="1" x14ac:dyDescent="0.25">
      <c r="A26" s="41" t="s">
        <v>72</v>
      </c>
      <c r="B26" s="41">
        <f t="shared" ref="B26:L26" si="6">SUM(B7:B25)</f>
        <v>988</v>
      </c>
      <c r="C26" s="43">
        <f t="shared" si="6"/>
        <v>474</v>
      </c>
      <c r="D26" s="42">
        <f t="shared" si="6"/>
        <v>598</v>
      </c>
      <c r="E26" s="42">
        <f t="shared" si="6"/>
        <v>624</v>
      </c>
      <c r="F26" s="41">
        <f t="shared" si="6"/>
        <v>887</v>
      </c>
      <c r="G26" s="43">
        <f t="shared" si="6"/>
        <v>1242</v>
      </c>
      <c r="H26" s="42">
        <f t="shared" si="6"/>
        <v>1155</v>
      </c>
      <c r="I26" s="42">
        <f t="shared" si="6"/>
        <v>1673</v>
      </c>
      <c r="J26" s="41">
        <f t="shared" si="6"/>
        <v>355</v>
      </c>
      <c r="K26" s="43">
        <f t="shared" si="6"/>
        <v>537</v>
      </c>
      <c r="L26" s="32">
        <f t="shared" si="6"/>
        <v>3396</v>
      </c>
      <c r="M26" s="39">
        <f t="shared" si="1"/>
        <v>0.28468438259703244</v>
      </c>
      <c r="N26" s="42">
        <f>SUM(N7:N25)</f>
        <v>3983</v>
      </c>
      <c r="O26" s="39">
        <f t="shared" si="3"/>
        <v>0.33389219548998239</v>
      </c>
      <c r="P26" s="42">
        <f>SUM(P7:P25)</f>
        <v>4550</v>
      </c>
      <c r="Q26" s="39">
        <f t="shared" si="5"/>
        <v>0.38142342191298517</v>
      </c>
      <c r="R26" s="43">
        <f>SUM(R7:R25)</f>
        <v>11929</v>
      </c>
    </row>
  </sheetData>
  <mergeCells count="15">
    <mergeCell ref="R5:R6"/>
    <mergeCell ref="B5:C5"/>
    <mergeCell ref="D5:E5"/>
    <mergeCell ref="F5:G5"/>
    <mergeCell ref="H5:I5"/>
    <mergeCell ref="L5:L6"/>
    <mergeCell ref="N5:N6"/>
    <mergeCell ref="O5:O6"/>
    <mergeCell ref="A1:C1"/>
    <mergeCell ref="A2:C2"/>
    <mergeCell ref="M5:M6"/>
    <mergeCell ref="J5:K5"/>
    <mergeCell ref="Q5:Q6"/>
    <mergeCell ref="A5:A6"/>
    <mergeCell ref="P5:P6"/>
  </mergeCells>
  <printOptions gridLines="1" gridLinesSet="0"/>
  <pageMargins left="0.75" right="0.75" top="1" bottom="1" header="0.5" footer="0.5"/>
  <pageSetup paperSize="9" fitToWidth="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3"/>
  <sheetViews>
    <sheetView zoomScaleNormal="100" workbookViewId="0">
      <selection activeCell="P36" sqref="P36"/>
    </sheetView>
  </sheetViews>
  <sheetFormatPr baseColWidth="10" defaultRowHeight="12.75" x14ac:dyDescent="0.2"/>
  <cols>
    <col min="1" max="1" width="21.5703125" customWidth="1"/>
    <col min="2" max="2" width="11.42578125" style="7"/>
    <col min="3" max="3" width="11.5703125" bestFit="1" customWidth="1"/>
    <col min="4" max="4" width="11.42578125" style="7"/>
    <col min="5" max="5" width="11.5703125" bestFit="1" customWidth="1"/>
    <col min="6" max="6" width="11.42578125" style="7"/>
    <col min="7" max="7" width="11.5703125" bestFit="1" customWidth="1"/>
    <col min="8" max="8" width="11.42578125" style="7"/>
    <col min="9" max="9" width="11.5703125" bestFit="1" customWidth="1"/>
    <col min="10" max="11" width="11.5703125" customWidth="1"/>
    <col min="12" max="12" width="14.42578125" style="7" customWidth="1"/>
    <col min="13" max="13" width="8.28515625" style="7" customWidth="1"/>
    <col min="14" max="14" width="14.42578125" style="7" customWidth="1"/>
    <col min="15" max="15" width="8.28515625" style="7" customWidth="1"/>
    <col min="16" max="16" width="14.42578125" style="7" customWidth="1"/>
    <col min="17" max="17" width="8.28515625" style="7" customWidth="1"/>
    <col min="18" max="18" width="20.5703125" style="7" customWidth="1"/>
  </cols>
  <sheetData>
    <row r="1" spans="1:19" ht="20.100000000000001" customHeight="1" x14ac:dyDescent="0.2">
      <c r="A1" s="141" t="s">
        <v>80</v>
      </c>
      <c r="B1" s="142"/>
      <c r="C1" s="143"/>
      <c r="D1" s="10"/>
      <c r="L1"/>
    </row>
    <row r="2" spans="1:19" ht="20.100000000000001" customHeight="1" thickBot="1" x14ac:dyDescent="0.25">
      <c r="A2" s="83" t="s">
        <v>21</v>
      </c>
      <c r="B2" s="84"/>
      <c r="C2" s="85"/>
      <c r="D2" s="10"/>
    </row>
    <row r="3" spans="1:19" x14ac:dyDescent="0.2">
      <c r="A3" s="21"/>
      <c r="B3" s="10"/>
      <c r="C3" s="44"/>
      <c r="D3" s="10"/>
    </row>
    <row r="4" spans="1:19" ht="13.5" thickBot="1" x14ac:dyDescent="0.25">
      <c r="A4" s="2"/>
    </row>
    <row r="5" spans="1:19" ht="15" customHeight="1" x14ac:dyDescent="0.2">
      <c r="A5" s="141" t="s">
        <v>68</v>
      </c>
      <c r="B5" s="86" t="s">
        <v>61</v>
      </c>
      <c r="C5" s="87"/>
      <c r="D5" s="92" t="s">
        <v>62</v>
      </c>
      <c r="E5" s="92"/>
      <c r="F5" s="86" t="s">
        <v>70</v>
      </c>
      <c r="G5" s="87"/>
      <c r="H5" s="92" t="s">
        <v>71</v>
      </c>
      <c r="I5" s="92"/>
      <c r="J5" s="86" t="s">
        <v>81</v>
      </c>
      <c r="K5" s="87"/>
      <c r="L5" s="147" t="s">
        <v>63</v>
      </c>
      <c r="M5" s="144" t="s">
        <v>69</v>
      </c>
      <c r="N5" s="147" t="s">
        <v>64</v>
      </c>
      <c r="O5" s="144" t="s">
        <v>69</v>
      </c>
      <c r="P5" s="147" t="s">
        <v>65</v>
      </c>
      <c r="Q5" s="144" t="s">
        <v>69</v>
      </c>
      <c r="R5" s="147" t="s">
        <v>66</v>
      </c>
      <c r="S5" s="10"/>
    </row>
    <row r="6" spans="1:19" ht="15" customHeight="1" thickBot="1" x14ac:dyDescent="0.25">
      <c r="A6" s="146"/>
      <c r="B6" s="18" t="s">
        <v>59</v>
      </c>
      <c r="C6" s="20" t="s">
        <v>60</v>
      </c>
      <c r="D6" s="19" t="s">
        <v>59</v>
      </c>
      <c r="E6" s="19" t="s">
        <v>60</v>
      </c>
      <c r="F6" s="18" t="s">
        <v>59</v>
      </c>
      <c r="G6" s="20" t="s">
        <v>60</v>
      </c>
      <c r="H6" s="19" t="s">
        <v>59</v>
      </c>
      <c r="I6" s="19" t="s">
        <v>60</v>
      </c>
      <c r="J6" s="18" t="s">
        <v>59</v>
      </c>
      <c r="K6" s="20" t="s">
        <v>60</v>
      </c>
      <c r="L6" s="148"/>
      <c r="M6" s="145"/>
      <c r="N6" s="148"/>
      <c r="O6" s="145"/>
      <c r="P6" s="148"/>
      <c r="Q6" s="145"/>
      <c r="R6" s="148"/>
      <c r="S6" s="10"/>
    </row>
    <row r="7" spans="1:19" ht="15" customHeight="1" thickBot="1" x14ac:dyDescent="0.25">
      <c r="A7" s="36" t="s">
        <v>22</v>
      </c>
      <c r="B7" s="12">
        <v>22</v>
      </c>
      <c r="C7" s="13">
        <v>18</v>
      </c>
      <c r="D7" s="12">
        <v>54</v>
      </c>
      <c r="E7" s="14">
        <v>54</v>
      </c>
      <c r="F7" s="13">
        <v>229</v>
      </c>
      <c r="G7" s="13">
        <v>199</v>
      </c>
      <c r="H7" s="12">
        <v>28</v>
      </c>
      <c r="I7" s="14">
        <v>44</v>
      </c>
      <c r="J7" s="13">
        <v>8</v>
      </c>
      <c r="K7" s="13">
        <v>18</v>
      </c>
      <c r="L7" s="29">
        <v>249</v>
      </c>
      <c r="M7" s="37">
        <f>L7/R7</f>
        <v>0.26977248104008666</v>
      </c>
      <c r="N7" s="29">
        <f>B7+D7+F7+H7+J7</f>
        <v>341</v>
      </c>
      <c r="O7" s="37">
        <f>N7/R7</f>
        <v>0.36944745395449619</v>
      </c>
      <c r="P7" s="29">
        <f>C7+E7+G7+I7+K7</f>
        <v>333</v>
      </c>
      <c r="Q7" s="37">
        <f>P7/R7</f>
        <v>0.36078006500541709</v>
      </c>
      <c r="R7" s="29">
        <f>SUM(B7:L7)</f>
        <v>923</v>
      </c>
      <c r="S7" s="151"/>
    </row>
    <row r="8" spans="1:19" ht="15" customHeight="1" thickBot="1" x14ac:dyDescent="0.25">
      <c r="A8" s="22" t="s">
        <v>23</v>
      </c>
      <c r="B8" s="15">
        <v>20</v>
      </c>
      <c r="C8" s="16">
        <v>11</v>
      </c>
      <c r="D8" s="15">
        <v>49</v>
      </c>
      <c r="E8" s="17">
        <v>54</v>
      </c>
      <c r="F8" s="16">
        <v>58</v>
      </c>
      <c r="G8" s="16">
        <v>72</v>
      </c>
      <c r="H8" s="15">
        <v>24</v>
      </c>
      <c r="I8" s="17">
        <v>27</v>
      </c>
      <c r="J8" s="16">
        <v>17</v>
      </c>
      <c r="K8" s="16">
        <v>18</v>
      </c>
      <c r="L8" s="27">
        <v>121</v>
      </c>
      <c r="M8" s="23">
        <f t="shared" ref="M8:M27" si="0">L8/R8</f>
        <v>0.25690021231422505</v>
      </c>
      <c r="N8" s="29">
        <f t="shared" ref="N8:N27" si="1">B8+D8+F8+H8+J8</f>
        <v>168</v>
      </c>
      <c r="O8" s="23">
        <f t="shared" ref="O8:O28" si="2">N8/R8</f>
        <v>0.35668789808917195</v>
      </c>
      <c r="P8" s="29">
        <f t="shared" ref="P8:P27" si="3">C8+E8+G8+I8+K8</f>
        <v>182</v>
      </c>
      <c r="Q8" s="23">
        <f t="shared" ref="Q8:Q28" si="4">P8/R8</f>
        <v>0.386411889596603</v>
      </c>
      <c r="R8" s="30">
        <f t="shared" ref="R7:R27" si="5">SUM(B8:L8)</f>
        <v>471</v>
      </c>
      <c r="S8" s="10"/>
    </row>
    <row r="9" spans="1:19" ht="15" customHeight="1" thickBot="1" x14ac:dyDescent="0.25">
      <c r="A9" s="22" t="s">
        <v>24</v>
      </c>
      <c r="B9" s="15">
        <v>12</v>
      </c>
      <c r="C9" s="16">
        <v>10</v>
      </c>
      <c r="D9" s="15">
        <v>49</v>
      </c>
      <c r="E9" s="17">
        <v>50</v>
      </c>
      <c r="F9" s="16">
        <v>76</v>
      </c>
      <c r="G9" s="16">
        <v>106</v>
      </c>
      <c r="H9" s="15">
        <v>29</v>
      </c>
      <c r="I9" s="17">
        <v>43</v>
      </c>
      <c r="J9" s="16">
        <v>7</v>
      </c>
      <c r="K9" s="16">
        <v>7</v>
      </c>
      <c r="L9" s="30">
        <v>90</v>
      </c>
      <c r="M9" s="23">
        <f t="shared" si="0"/>
        <v>0.18789144050104384</v>
      </c>
      <c r="N9" s="29">
        <f t="shared" si="1"/>
        <v>173</v>
      </c>
      <c r="O9" s="23">
        <f t="shared" si="2"/>
        <v>0.36116910229645094</v>
      </c>
      <c r="P9" s="29">
        <f t="shared" si="3"/>
        <v>216</v>
      </c>
      <c r="Q9" s="23">
        <f t="shared" si="4"/>
        <v>0.45093945720250522</v>
      </c>
      <c r="R9" s="30">
        <f t="shared" si="5"/>
        <v>479</v>
      </c>
      <c r="S9" s="10"/>
    </row>
    <row r="10" spans="1:19" ht="15" customHeight="1" thickBot="1" x14ac:dyDescent="0.25">
      <c r="A10" s="22" t="s">
        <v>25</v>
      </c>
      <c r="B10" s="15">
        <v>4</v>
      </c>
      <c r="C10" s="16">
        <v>0</v>
      </c>
      <c r="D10" s="15">
        <v>4</v>
      </c>
      <c r="E10" s="17">
        <v>6</v>
      </c>
      <c r="F10" s="16">
        <v>12</v>
      </c>
      <c r="G10" s="16">
        <v>8</v>
      </c>
      <c r="H10" s="15">
        <v>2</v>
      </c>
      <c r="I10" s="17">
        <v>5</v>
      </c>
      <c r="J10" s="16">
        <v>0</v>
      </c>
      <c r="K10" s="16">
        <v>0</v>
      </c>
      <c r="L10" s="30">
        <v>9</v>
      </c>
      <c r="M10" s="23">
        <f t="shared" si="0"/>
        <v>0.18</v>
      </c>
      <c r="N10" s="29">
        <f t="shared" si="1"/>
        <v>22</v>
      </c>
      <c r="O10" s="23">
        <f t="shared" si="2"/>
        <v>0.44</v>
      </c>
      <c r="P10" s="29">
        <f t="shared" si="3"/>
        <v>19</v>
      </c>
      <c r="Q10" s="23">
        <f t="shared" si="4"/>
        <v>0.38</v>
      </c>
      <c r="R10" s="30">
        <f t="shared" si="5"/>
        <v>50</v>
      </c>
      <c r="S10" s="10"/>
    </row>
    <row r="11" spans="1:19" ht="15" customHeight="1" thickBot="1" x14ac:dyDescent="0.25">
      <c r="A11" s="22" t="s">
        <v>26</v>
      </c>
      <c r="B11" s="15">
        <v>71</v>
      </c>
      <c r="C11" s="16">
        <v>26</v>
      </c>
      <c r="D11" s="15">
        <v>33</v>
      </c>
      <c r="E11" s="17">
        <v>36</v>
      </c>
      <c r="F11" s="16">
        <v>77</v>
      </c>
      <c r="G11" s="16">
        <v>67</v>
      </c>
      <c r="H11" s="15">
        <v>34</v>
      </c>
      <c r="I11" s="17">
        <v>32</v>
      </c>
      <c r="J11" s="16">
        <v>5</v>
      </c>
      <c r="K11" s="16">
        <v>14</v>
      </c>
      <c r="L11" s="30">
        <v>108</v>
      </c>
      <c r="M11" s="23">
        <f t="shared" si="0"/>
        <v>0.2147117296222664</v>
      </c>
      <c r="N11" s="29">
        <f t="shared" si="1"/>
        <v>220</v>
      </c>
      <c r="O11" s="23">
        <f t="shared" si="2"/>
        <v>0.43737574552683894</v>
      </c>
      <c r="P11" s="29">
        <f t="shared" si="3"/>
        <v>175</v>
      </c>
      <c r="Q11" s="23">
        <f t="shared" si="4"/>
        <v>0.34791252485089463</v>
      </c>
      <c r="R11" s="30">
        <f t="shared" si="5"/>
        <v>503</v>
      </c>
      <c r="S11" s="10"/>
    </row>
    <row r="12" spans="1:19" ht="15" customHeight="1" thickBot="1" x14ac:dyDescent="0.25">
      <c r="A12" s="22" t="s">
        <v>27</v>
      </c>
      <c r="B12" s="15">
        <v>14</v>
      </c>
      <c r="C12" s="16">
        <v>6</v>
      </c>
      <c r="D12" s="15">
        <v>37</v>
      </c>
      <c r="E12" s="17">
        <v>29</v>
      </c>
      <c r="F12" s="16">
        <v>25</v>
      </c>
      <c r="G12" s="16">
        <v>22</v>
      </c>
      <c r="H12" s="15">
        <v>19</v>
      </c>
      <c r="I12" s="17">
        <v>9</v>
      </c>
      <c r="J12" s="16">
        <v>15</v>
      </c>
      <c r="K12" s="16">
        <v>5</v>
      </c>
      <c r="L12" s="30">
        <v>44</v>
      </c>
      <c r="M12" s="23">
        <f t="shared" si="0"/>
        <v>0.19555555555555557</v>
      </c>
      <c r="N12" s="29">
        <f t="shared" si="1"/>
        <v>110</v>
      </c>
      <c r="O12" s="23">
        <f t="shared" si="2"/>
        <v>0.48888888888888887</v>
      </c>
      <c r="P12" s="29">
        <f t="shared" si="3"/>
        <v>71</v>
      </c>
      <c r="Q12" s="23">
        <f t="shared" si="4"/>
        <v>0.31555555555555553</v>
      </c>
      <c r="R12" s="30">
        <f t="shared" si="5"/>
        <v>225</v>
      </c>
      <c r="S12" s="10"/>
    </row>
    <row r="13" spans="1:19" ht="15" customHeight="1" thickBot="1" x14ac:dyDescent="0.25">
      <c r="A13" s="22" t="s">
        <v>28</v>
      </c>
      <c r="B13" s="22">
        <v>9</v>
      </c>
      <c r="C13" s="16">
        <v>3</v>
      </c>
      <c r="D13" s="22">
        <v>67</v>
      </c>
      <c r="E13" s="17">
        <v>35</v>
      </c>
      <c r="F13" s="24">
        <v>85</v>
      </c>
      <c r="G13" s="16">
        <v>32</v>
      </c>
      <c r="H13" s="22">
        <v>4</v>
      </c>
      <c r="I13" s="17">
        <v>9</v>
      </c>
      <c r="J13" s="16">
        <v>5</v>
      </c>
      <c r="K13" s="16">
        <v>8</v>
      </c>
      <c r="L13" s="27">
        <v>55</v>
      </c>
      <c r="M13" s="23">
        <f>L13/R13</f>
        <v>0.17628205128205129</v>
      </c>
      <c r="N13" s="29">
        <f t="shared" si="1"/>
        <v>170</v>
      </c>
      <c r="O13" s="23">
        <f t="shared" si="2"/>
        <v>0.54487179487179482</v>
      </c>
      <c r="P13" s="29">
        <f t="shared" si="3"/>
        <v>87</v>
      </c>
      <c r="Q13" s="23">
        <f t="shared" si="4"/>
        <v>0.27884615384615385</v>
      </c>
      <c r="R13" s="30">
        <f t="shared" si="5"/>
        <v>312</v>
      </c>
      <c r="S13" s="10"/>
    </row>
    <row r="14" spans="1:19" ht="15" customHeight="1" thickBot="1" x14ac:dyDescent="0.25">
      <c r="A14" s="22" t="s">
        <v>29</v>
      </c>
      <c r="B14" s="15">
        <v>30</v>
      </c>
      <c r="C14" s="16">
        <v>25</v>
      </c>
      <c r="D14" s="15">
        <v>25</v>
      </c>
      <c r="E14" s="17">
        <v>20</v>
      </c>
      <c r="F14" s="16">
        <v>57</v>
      </c>
      <c r="G14" s="16">
        <v>96</v>
      </c>
      <c r="H14" s="15">
        <v>36</v>
      </c>
      <c r="I14" s="17">
        <v>49</v>
      </c>
      <c r="J14" s="16">
        <v>23</v>
      </c>
      <c r="K14" s="16">
        <v>24</v>
      </c>
      <c r="L14" s="30">
        <v>128</v>
      </c>
      <c r="M14" s="23">
        <f>L14/R14</f>
        <v>0.24951267056530213</v>
      </c>
      <c r="N14" s="29">
        <f t="shared" si="1"/>
        <v>171</v>
      </c>
      <c r="O14" s="23">
        <f t="shared" si="2"/>
        <v>0.33333333333333331</v>
      </c>
      <c r="P14" s="29">
        <f t="shared" si="3"/>
        <v>214</v>
      </c>
      <c r="Q14" s="23">
        <f t="shared" si="4"/>
        <v>0.4171539961013645</v>
      </c>
      <c r="R14" s="30">
        <f t="shared" si="5"/>
        <v>513</v>
      </c>
      <c r="S14" s="10"/>
    </row>
    <row r="15" spans="1:19" ht="15" customHeight="1" thickBot="1" x14ac:dyDescent="0.25">
      <c r="A15" s="22" t="s">
        <v>30</v>
      </c>
      <c r="B15" s="15">
        <v>25</v>
      </c>
      <c r="C15" s="16">
        <v>6</v>
      </c>
      <c r="D15" s="15">
        <v>29</v>
      </c>
      <c r="E15" s="17">
        <v>21</v>
      </c>
      <c r="F15" s="16">
        <v>31</v>
      </c>
      <c r="G15" s="16">
        <v>58</v>
      </c>
      <c r="H15" s="15">
        <v>15</v>
      </c>
      <c r="I15" s="17">
        <v>19</v>
      </c>
      <c r="J15" s="16">
        <v>8</v>
      </c>
      <c r="K15" s="16">
        <v>13</v>
      </c>
      <c r="L15" s="30">
        <v>111</v>
      </c>
      <c r="M15" s="23">
        <f t="shared" si="0"/>
        <v>0.33035714285714285</v>
      </c>
      <c r="N15" s="29">
        <f t="shared" si="1"/>
        <v>108</v>
      </c>
      <c r="O15" s="23">
        <f t="shared" si="2"/>
        <v>0.32142857142857145</v>
      </c>
      <c r="P15" s="29">
        <f t="shared" si="3"/>
        <v>117</v>
      </c>
      <c r="Q15" s="23">
        <f t="shared" si="4"/>
        <v>0.3482142857142857</v>
      </c>
      <c r="R15" s="30">
        <f t="shared" si="5"/>
        <v>336</v>
      </c>
      <c r="S15" s="10"/>
    </row>
    <row r="16" spans="1:19" ht="15" customHeight="1" thickBot="1" x14ac:dyDescent="0.25">
      <c r="A16" s="22" t="s">
        <v>31</v>
      </c>
      <c r="B16" s="15">
        <v>44</v>
      </c>
      <c r="C16" s="16">
        <v>9</v>
      </c>
      <c r="D16" s="15">
        <v>54</v>
      </c>
      <c r="E16" s="17">
        <v>31</v>
      </c>
      <c r="F16" s="16">
        <v>59</v>
      </c>
      <c r="G16" s="16">
        <v>40</v>
      </c>
      <c r="H16" s="15">
        <v>15</v>
      </c>
      <c r="I16" s="17">
        <v>17</v>
      </c>
      <c r="J16" s="16">
        <v>7</v>
      </c>
      <c r="K16" s="16">
        <v>14</v>
      </c>
      <c r="L16" s="30">
        <v>88</v>
      </c>
      <c r="M16" s="23">
        <f t="shared" si="0"/>
        <v>0.23280423280423279</v>
      </c>
      <c r="N16" s="29">
        <f t="shared" si="1"/>
        <v>179</v>
      </c>
      <c r="O16" s="23">
        <f t="shared" si="2"/>
        <v>0.47354497354497355</v>
      </c>
      <c r="P16" s="29">
        <f t="shared" si="3"/>
        <v>111</v>
      </c>
      <c r="Q16" s="23">
        <f t="shared" si="4"/>
        <v>0.29365079365079366</v>
      </c>
      <c r="R16" s="30">
        <f t="shared" si="5"/>
        <v>378</v>
      </c>
      <c r="S16" s="10"/>
    </row>
    <row r="17" spans="1:19" ht="15" customHeight="1" thickBot="1" x14ac:dyDescent="0.25">
      <c r="A17" s="22" t="s">
        <v>32</v>
      </c>
      <c r="B17" s="15">
        <v>3</v>
      </c>
      <c r="C17" s="16">
        <v>2</v>
      </c>
      <c r="D17" s="15">
        <v>4</v>
      </c>
      <c r="E17" s="17">
        <v>19</v>
      </c>
      <c r="F17" s="16">
        <v>44</v>
      </c>
      <c r="G17" s="16">
        <v>28</v>
      </c>
      <c r="H17" s="15">
        <v>4</v>
      </c>
      <c r="I17" s="17">
        <v>3</v>
      </c>
      <c r="J17" s="16">
        <v>3</v>
      </c>
      <c r="K17" s="16">
        <v>3</v>
      </c>
      <c r="L17" s="30">
        <v>46</v>
      </c>
      <c r="M17" s="23">
        <f t="shared" si="0"/>
        <v>0.28930817610062892</v>
      </c>
      <c r="N17" s="29">
        <f t="shared" si="1"/>
        <v>58</v>
      </c>
      <c r="O17" s="23">
        <f t="shared" si="2"/>
        <v>0.36477987421383645</v>
      </c>
      <c r="P17" s="29">
        <f t="shared" si="3"/>
        <v>55</v>
      </c>
      <c r="Q17" s="23">
        <f t="shared" si="4"/>
        <v>0.34591194968553457</v>
      </c>
      <c r="R17" s="30">
        <f t="shared" si="5"/>
        <v>159</v>
      </c>
      <c r="S17" s="10"/>
    </row>
    <row r="18" spans="1:19" ht="15" customHeight="1" thickBot="1" x14ac:dyDescent="0.25">
      <c r="A18" s="22" t="s">
        <v>33</v>
      </c>
      <c r="B18" s="15">
        <v>43</v>
      </c>
      <c r="C18" s="16">
        <v>19</v>
      </c>
      <c r="D18" s="15">
        <v>111</v>
      </c>
      <c r="E18" s="17">
        <v>105</v>
      </c>
      <c r="F18" s="16">
        <v>105</v>
      </c>
      <c r="G18" s="16">
        <v>100</v>
      </c>
      <c r="H18" s="15">
        <v>55</v>
      </c>
      <c r="I18" s="17">
        <v>71</v>
      </c>
      <c r="J18" s="16">
        <v>28</v>
      </c>
      <c r="K18" s="16">
        <v>25</v>
      </c>
      <c r="L18" s="30">
        <v>236</v>
      </c>
      <c r="M18" s="23">
        <f t="shared" si="0"/>
        <v>0.26280623608017817</v>
      </c>
      <c r="N18" s="29">
        <f t="shared" si="1"/>
        <v>342</v>
      </c>
      <c r="O18" s="23">
        <f t="shared" si="2"/>
        <v>0.38084632516703787</v>
      </c>
      <c r="P18" s="29">
        <f t="shared" si="3"/>
        <v>320</v>
      </c>
      <c r="Q18" s="23">
        <f t="shared" si="4"/>
        <v>0.35634743875278396</v>
      </c>
      <c r="R18" s="30">
        <f t="shared" si="5"/>
        <v>898</v>
      </c>
      <c r="S18" s="10"/>
    </row>
    <row r="19" spans="1:19" ht="15" customHeight="1" thickBot="1" x14ac:dyDescent="0.25">
      <c r="A19" s="22" t="s">
        <v>34</v>
      </c>
      <c r="B19" s="15">
        <v>11</v>
      </c>
      <c r="C19" s="16">
        <v>7</v>
      </c>
      <c r="D19" s="15">
        <v>39</v>
      </c>
      <c r="E19" s="17">
        <v>42</v>
      </c>
      <c r="F19" s="16">
        <v>31</v>
      </c>
      <c r="G19" s="16">
        <v>57</v>
      </c>
      <c r="H19" s="15">
        <v>12</v>
      </c>
      <c r="I19" s="17">
        <v>41</v>
      </c>
      <c r="J19" s="16">
        <v>9</v>
      </c>
      <c r="K19" s="16">
        <v>11</v>
      </c>
      <c r="L19" s="30">
        <v>80</v>
      </c>
      <c r="M19" s="23">
        <f t="shared" si="0"/>
        <v>0.23529411764705882</v>
      </c>
      <c r="N19" s="29">
        <f t="shared" si="1"/>
        <v>102</v>
      </c>
      <c r="O19" s="23">
        <f t="shared" si="2"/>
        <v>0.3</v>
      </c>
      <c r="P19" s="29">
        <f t="shared" si="3"/>
        <v>158</v>
      </c>
      <c r="Q19" s="23">
        <f t="shared" si="4"/>
        <v>0.46470588235294119</v>
      </c>
      <c r="R19" s="30">
        <f t="shared" si="5"/>
        <v>340</v>
      </c>
      <c r="S19" s="10"/>
    </row>
    <row r="20" spans="1:19" ht="15" customHeight="1" thickBot="1" x14ac:dyDescent="0.25">
      <c r="A20" s="22" t="s">
        <v>35</v>
      </c>
      <c r="B20" s="15">
        <v>1</v>
      </c>
      <c r="C20" s="16">
        <v>1</v>
      </c>
      <c r="D20" s="15">
        <v>11</v>
      </c>
      <c r="E20" s="17">
        <v>9</v>
      </c>
      <c r="F20" s="16">
        <v>9</v>
      </c>
      <c r="G20" s="16">
        <v>26</v>
      </c>
      <c r="H20" s="15">
        <v>2</v>
      </c>
      <c r="I20" s="17">
        <v>4</v>
      </c>
      <c r="J20" s="16">
        <v>2</v>
      </c>
      <c r="K20" s="16">
        <v>3</v>
      </c>
      <c r="L20" s="30">
        <v>15</v>
      </c>
      <c r="M20" s="23">
        <f t="shared" si="0"/>
        <v>0.18072289156626506</v>
      </c>
      <c r="N20" s="29">
        <f t="shared" si="1"/>
        <v>25</v>
      </c>
      <c r="O20" s="23">
        <f t="shared" si="2"/>
        <v>0.30120481927710846</v>
      </c>
      <c r="P20" s="29">
        <f t="shared" si="3"/>
        <v>43</v>
      </c>
      <c r="Q20" s="23">
        <f t="shared" si="4"/>
        <v>0.51807228915662651</v>
      </c>
      <c r="R20" s="30">
        <f t="shared" si="5"/>
        <v>83</v>
      </c>
      <c r="S20" s="10"/>
    </row>
    <row r="21" spans="1:19" ht="15" customHeight="1" thickBot="1" x14ac:dyDescent="0.25">
      <c r="A21" s="22" t="s">
        <v>36</v>
      </c>
      <c r="B21" s="15">
        <v>8</v>
      </c>
      <c r="C21" s="16">
        <v>4</v>
      </c>
      <c r="D21" s="15">
        <v>20</v>
      </c>
      <c r="E21" s="17">
        <v>23</v>
      </c>
      <c r="F21" s="16">
        <v>24</v>
      </c>
      <c r="G21" s="16">
        <v>16</v>
      </c>
      <c r="H21" s="15">
        <v>2</v>
      </c>
      <c r="I21" s="17">
        <v>3</v>
      </c>
      <c r="J21" s="16">
        <v>4</v>
      </c>
      <c r="K21" s="16">
        <v>8</v>
      </c>
      <c r="L21" s="30">
        <v>40</v>
      </c>
      <c r="M21" s="23">
        <f t="shared" si="0"/>
        <v>0.26315789473684209</v>
      </c>
      <c r="N21" s="29">
        <f t="shared" si="1"/>
        <v>58</v>
      </c>
      <c r="O21" s="23">
        <f t="shared" si="2"/>
        <v>0.38157894736842107</v>
      </c>
      <c r="P21" s="29">
        <f t="shared" si="3"/>
        <v>54</v>
      </c>
      <c r="Q21" s="23">
        <f t="shared" si="4"/>
        <v>0.35526315789473684</v>
      </c>
      <c r="R21" s="30">
        <f t="shared" si="5"/>
        <v>152</v>
      </c>
      <c r="S21" s="10"/>
    </row>
    <row r="22" spans="1:19" ht="15" customHeight="1" thickBot="1" x14ac:dyDescent="0.25">
      <c r="A22" s="22" t="s">
        <v>37</v>
      </c>
      <c r="B22" s="15">
        <v>20</v>
      </c>
      <c r="C22" s="16">
        <v>11</v>
      </c>
      <c r="D22" s="15">
        <v>45</v>
      </c>
      <c r="E22" s="17">
        <v>51</v>
      </c>
      <c r="F22" s="16">
        <v>56</v>
      </c>
      <c r="G22" s="16">
        <v>79</v>
      </c>
      <c r="H22" s="15">
        <v>67</v>
      </c>
      <c r="I22" s="17">
        <v>112</v>
      </c>
      <c r="J22" s="16">
        <v>15</v>
      </c>
      <c r="K22" s="16">
        <v>30</v>
      </c>
      <c r="L22" s="30">
        <v>205</v>
      </c>
      <c r="M22" s="23">
        <f t="shared" si="0"/>
        <v>0.29667149059334297</v>
      </c>
      <c r="N22" s="29">
        <f t="shared" si="1"/>
        <v>203</v>
      </c>
      <c r="O22" s="23">
        <f t="shared" si="2"/>
        <v>0.29377713458755428</v>
      </c>
      <c r="P22" s="29">
        <f t="shared" si="3"/>
        <v>283</v>
      </c>
      <c r="Q22" s="23">
        <f t="shared" si="4"/>
        <v>0.40955137481910275</v>
      </c>
      <c r="R22" s="30">
        <f t="shared" si="5"/>
        <v>691</v>
      </c>
      <c r="S22" s="10"/>
    </row>
    <row r="23" spans="1:19" ht="15" customHeight="1" thickBot="1" x14ac:dyDescent="0.25">
      <c r="A23" s="22" t="s">
        <v>38</v>
      </c>
      <c r="B23" s="15">
        <v>5</v>
      </c>
      <c r="C23" s="16">
        <v>3</v>
      </c>
      <c r="D23" s="15">
        <v>4</v>
      </c>
      <c r="E23" s="17">
        <v>28</v>
      </c>
      <c r="F23" s="16">
        <v>55</v>
      </c>
      <c r="G23" s="16">
        <v>37</v>
      </c>
      <c r="H23" s="15">
        <v>10</v>
      </c>
      <c r="I23" s="17">
        <v>6</v>
      </c>
      <c r="J23" s="16">
        <v>5</v>
      </c>
      <c r="K23" s="16">
        <v>0</v>
      </c>
      <c r="L23" s="30">
        <v>31</v>
      </c>
      <c r="M23" s="23">
        <f t="shared" si="0"/>
        <v>0.16847826086956522</v>
      </c>
      <c r="N23" s="29">
        <f t="shared" si="1"/>
        <v>79</v>
      </c>
      <c r="O23" s="23">
        <f t="shared" si="2"/>
        <v>0.42934782608695654</v>
      </c>
      <c r="P23" s="29">
        <f t="shared" si="3"/>
        <v>74</v>
      </c>
      <c r="Q23" s="23">
        <f t="shared" si="4"/>
        <v>0.40217391304347827</v>
      </c>
      <c r="R23" s="30">
        <f t="shared" si="5"/>
        <v>184</v>
      </c>
      <c r="S23" s="10"/>
    </row>
    <row r="24" spans="1:19" ht="15" customHeight="1" thickBot="1" x14ac:dyDescent="0.25">
      <c r="A24" s="22" t="s">
        <v>39</v>
      </c>
      <c r="B24" s="15">
        <v>19</v>
      </c>
      <c r="C24" s="16">
        <v>7</v>
      </c>
      <c r="D24" s="15">
        <v>37</v>
      </c>
      <c r="E24" s="17">
        <v>36</v>
      </c>
      <c r="F24" s="16">
        <v>132</v>
      </c>
      <c r="G24" s="16">
        <v>120</v>
      </c>
      <c r="H24" s="15">
        <v>22</v>
      </c>
      <c r="I24" s="17">
        <v>33</v>
      </c>
      <c r="J24" s="16">
        <v>9</v>
      </c>
      <c r="K24" s="16">
        <v>18</v>
      </c>
      <c r="L24" s="30">
        <v>84</v>
      </c>
      <c r="M24" s="23">
        <f t="shared" si="0"/>
        <v>0.16247582205029013</v>
      </c>
      <c r="N24" s="29">
        <f t="shared" si="1"/>
        <v>219</v>
      </c>
      <c r="O24" s="23">
        <f t="shared" si="2"/>
        <v>0.42359767891682787</v>
      </c>
      <c r="P24" s="29">
        <f t="shared" si="3"/>
        <v>214</v>
      </c>
      <c r="Q24" s="23">
        <f t="shared" si="4"/>
        <v>0.41392649903288203</v>
      </c>
      <c r="R24" s="30">
        <f t="shared" si="5"/>
        <v>517</v>
      </c>
      <c r="S24" s="10"/>
    </row>
    <row r="25" spans="1:19" ht="15" customHeight="1" thickBot="1" x14ac:dyDescent="0.25">
      <c r="A25" s="22" t="s">
        <v>40</v>
      </c>
      <c r="B25" s="15">
        <v>3</v>
      </c>
      <c r="C25" s="16">
        <v>0</v>
      </c>
      <c r="D25" s="15">
        <v>12</v>
      </c>
      <c r="E25" s="17">
        <v>6</v>
      </c>
      <c r="F25" s="16">
        <v>8</v>
      </c>
      <c r="G25" s="16">
        <v>20</v>
      </c>
      <c r="H25" s="15">
        <v>3</v>
      </c>
      <c r="I25" s="17">
        <v>3</v>
      </c>
      <c r="J25" s="16">
        <v>0</v>
      </c>
      <c r="K25" s="16">
        <v>1</v>
      </c>
      <c r="L25" s="30">
        <v>10</v>
      </c>
      <c r="M25" s="23">
        <f t="shared" si="0"/>
        <v>0.15151515151515152</v>
      </c>
      <c r="N25" s="29">
        <f t="shared" si="1"/>
        <v>26</v>
      </c>
      <c r="O25" s="23">
        <f t="shared" si="2"/>
        <v>0.39393939393939392</v>
      </c>
      <c r="P25" s="29">
        <f t="shared" si="3"/>
        <v>30</v>
      </c>
      <c r="Q25" s="23">
        <f t="shared" si="4"/>
        <v>0.45454545454545453</v>
      </c>
      <c r="R25" s="30">
        <f t="shared" si="5"/>
        <v>66</v>
      </c>
      <c r="S25" s="10"/>
    </row>
    <row r="26" spans="1:19" ht="15" customHeight="1" thickBot="1" x14ac:dyDescent="0.25">
      <c r="A26" s="22" t="s">
        <v>2</v>
      </c>
      <c r="B26" s="15">
        <v>98</v>
      </c>
      <c r="C26" s="16">
        <v>45</v>
      </c>
      <c r="D26" s="15">
        <v>254</v>
      </c>
      <c r="E26" s="17">
        <v>223</v>
      </c>
      <c r="F26" s="16">
        <v>259</v>
      </c>
      <c r="G26" s="16">
        <v>348</v>
      </c>
      <c r="H26" s="15">
        <v>180</v>
      </c>
      <c r="I26" s="17">
        <v>256</v>
      </c>
      <c r="J26" s="16">
        <v>64</v>
      </c>
      <c r="K26" s="16">
        <v>100</v>
      </c>
      <c r="L26" s="30">
        <v>629</v>
      </c>
      <c r="M26" s="23">
        <f t="shared" si="0"/>
        <v>0.25610749185667753</v>
      </c>
      <c r="N26" s="29">
        <f t="shared" si="1"/>
        <v>855</v>
      </c>
      <c r="O26" s="23">
        <f t="shared" si="2"/>
        <v>0.34812703583061888</v>
      </c>
      <c r="P26" s="29">
        <f t="shared" si="3"/>
        <v>972</v>
      </c>
      <c r="Q26" s="23">
        <f t="shared" si="4"/>
        <v>0.39576547231270359</v>
      </c>
      <c r="R26" s="30">
        <f t="shared" si="5"/>
        <v>2456</v>
      </c>
      <c r="S26" s="10"/>
    </row>
    <row r="27" spans="1:19" ht="15" customHeight="1" thickBot="1" x14ac:dyDescent="0.25">
      <c r="A27" s="22" t="s">
        <v>41</v>
      </c>
      <c r="B27" s="18">
        <v>2</v>
      </c>
      <c r="C27" s="19">
        <v>6</v>
      </c>
      <c r="D27" s="18">
        <v>60</v>
      </c>
      <c r="E27" s="20">
        <v>38</v>
      </c>
      <c r="F27" s="19">
        <v>10</v>
      </c>
      <c r="G27" s="19">
        <v>53</v>
      </c>
      <c r="H27" s="18">
        <v>8</v>
      </c>
      <c r="I27" s="20">
        <v>22</v>
      </c>
      <c r="J27" s="19">
        <v>4</v>
      </c>
      <c r="K27" s="19">
        <v>5</v>
      </c>
      <c r="L27" s="31">
        <v>61</v>
      </c>
      <c r="M27" s="23">
        <f t="shared" si="0"/>
        <v>0.22676579925650558</v>
      </c>
      <c r="N27" s="29">
        <f t="shared" si="1"/>
        <v>84</v>
      </c>
      <c r="O27" s="23">
        <f t="shared" si="2"/>
        <v>0.31226765799256506</v>
      </c>
      <c r="P27" s="29">
        <f t="shared" si="3"/>
        <v>124</v>
      </c>
      <c r="Q27" s="23">
        <f t="shared" si="4"/>
        <v>0.46096654275092935</v>
      </c>
      <c r="R27" s="35">
        <f t="shared" si="5"/>
        <v>269</v>
      </c>
      <c r="S27" s="10"/>
    </row>
    <row r="28" spans="1:19" ht="20.25" customHeight="1" thickBot="1" x14ac:dyDescent="0.25">
      <c r="A28" s="32" t="s">
        <v>72</v>
      </c>
      <c r="B28" s="25">
        <f t="shared" ref="B28:L28" si="6">SUM(B7:B27)</f>
        <v>464</v>
      </c>
      <c r="C28" s="25">
        <f t="shared" si="6"/>
        <v>219</v>
      </c>
      <c r="D28" s="41">
        <f t="shared" si="6"/>
        <v>998</v>
      </c>
      <c r="E28" s="43">
        <f t="shared" si="6"/>
        <v>916</v>
      </c>
      <c r="F28" s="25">
        <f t="shared" si="6"/>
        <v>1442</v>
      </c>
      <c r="G28" s="25">
        <f t="shared" si="6"/>
        <v>1584</v>
      </c>
      <c r="H28" s="41">
        <f t="shared" si="6"/>
        <v>571</v>
      </c>
      <c r="I28" s="43">
        <f t="shared" si="6"/>
        <v>808</v>
      </c>
      <c r="J28" s="25">
        <f t="shared" si="6"/>
        <v>238</v>
      </c>
      <c r="K28" s="25">
        <f t="shared" si="6"/>
        <v>325</v>
      </c>
      <c r="L28" s="32">
        <f t="shared" si="6"/>
        <v>2440</v>
      </c>
      <c r="M28" s="39">
        <f>L28/R28</f>
        <v>0.24387806096951525</v>
      </c>
      <c r="N28" s="38">
        <f>B28+D28+F28+H28+J28</f>
        <v>3713</v>
      </c>
      <c r="O28" s="39">
        <f t="shared" si="2"/>
        <v>0.37111444277861072</v>
      </c>
      <c r="P28" s="38">
        <f>C28+E28+G28+I28+K28</f>
        <v>3852</v>
      </c>
      <c r="Q28" s="39">
        <f t="shared" si="4"/>
        <v>0.38500749625187408</v>
      </c>
      <c r="R28" s="28">
        <f>SUM(R7:R27)</f>
        <v>10005</v>
      </c>
      <c r="S28" s="10"/>
    </row>
    <row r="29" spans="1:19" x14ac:dyDescent="0.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9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S31" s="10"/>
    </row>
    <row r="32" spans="1:19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 x14ac:dyDescent="0.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19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19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1:19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1:19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1:19" x14ac:dyDescent="0.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1:19" x14ac:dyDescent="0.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1:19" x14ac:dyDescent="0.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1:19" x14ac:dyDescent="0.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3" spans="1:19" x14ac:dyDescent="0.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</row>
    <row r="44" spans="1:19" x14ac:dyDescent="0.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</row>
    <row r="45" spans="1:19" x14ac:dyDescent="0.2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</row>
    <row r="46" spans="1:19" x14ac:dyDescent="0.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</row>
    <row r="47" spans="1:19" x14ac:dyDescent="0.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</row>
    <row r="48" spans="1:19" x14ac:dyDescent="0.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</row>
    <row r="49" spans="1:19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</row>
    <row r="50" spans="1:19" x14ac:dyDescent="0.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</row>
    <row r="51" spans="1:19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</row>
    <row r="52" spans="1:19" x14ac:dyDescent="0.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</row>
    <row r="53" spans="1:19" x14ac:dyDescent="0.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</row>
    <row r="54" spans="1:19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</row>
    <row r="55" spans="1:19" x14ac:dyDescent="0.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</row>
    <row r="56" spans="1:19" x14ac:dyDescent="0.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</row>
    <row r="57" spans="1:19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</row>
    <row r="58" spans="1:19" x14ac:dyDescent="0.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</row>
    <row r="59" spans="1:19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</row>
    <row r="60" spans="1:19" x14ac:dyDescent="0.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</row>
    <row r="61" spans="1:19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</row>
    <row r="62" spans="1:19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</row>
    <row r="63" spans="1:19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</row>
    <row r="64" spans="1:19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</row>
    <row r="65" spans="1:19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</row>
    <row r="66" spans="1:19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</row>
    <row r="67" spans="1:19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</row>
    <row r="68" spans="1:19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</row>
    <row r="69" spans="1:19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</row>
    <row r="70" spans="1:19" x14ac:dyDescent="0.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</row>
    <row r="71" spans="1:19" x14ac:dyDescent="0.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</row>
    <row r="72" spans="1:19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</row>
    <row r="73" spans="1:19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</row>
    <row r="74" spans="1:19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</row>
    <row r="75" spans="1:19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</row>
    <row r="76" spans="1:19" x14ac:dyDescent="0.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</row>
    <row r="77" spans="1:19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</row>
    <row r="78" spans="1:19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</row>
    <row r="79" spans="1:19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</row>
    <row r="80" spans="1:19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</row>
    <row r="81" spans="1:19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</row>
    <row r="82" spans="1:19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</row>
    <row r="83" spans="1:19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</row>
    <row r="84" spans="1:19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</row>
    <row r="85" spans="1:19" x14ac:dyDescent="0.2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</row>
    <row r="86" spans="1:19" x14ac:dyDescent="0.2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</row>
    <row r="87" spans="1:19" x14ac:dyDescent="0.2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</row>
    <row r="88" spans="1:19" x14ac:dyDescent="0.2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</row>
    <row r="89" spans="1:19" x14ac:dyDescent="0.2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</row>
    <row r="90" spans="1:19" x14ac:dyDescent="0.2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</row>
    <row r="91" spans="1:19" x14ac:dyDescent="0.2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</row>
    <row r="92" spans="1:19" x14ac:dyDescent="0.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</row>
    <row r="93" spans="1:19" x14ac:dyDescent="0.2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</row>
    <row r="94" spans="1:19" x14ac:dyDescent="0.2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</row>
    <row r="95" spans="1:19" x14ac:dyDescent="0.2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</row>
    <row r="96" spans="1:19" x14ac:dyDescent="0.2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</row>
    <row r="97" spans="1:19" x14ac:dyDescent="0.2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</row>
    <row r="98" spans="1:19" x14ac:dyDescent="0.2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</row>
    <row r="99" spans="1:19" x14ac:dyDescent="0.2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</row>
    <row r="100" spans="1:19" x14ac:dyDescent="0.2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</row>
    <row r="101" spans="1:19" x14ac:dyDescent="0.2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</row>
    <row r="102" spans="1:19" x14ac:dyDescent="0.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</row>
    <row r="103" spans="1:19" x14ac:dyDescent="0.2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</row>
    <row r="104" spans="1:19" x14ac:dyDescent="0.2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</row>
    <row r="105" spans="1:19" x14ac:dyDescent="0.2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</row>
    <row r="106" spans="1:19" x14ac:dyDescent="0.2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</row>
    <row r="107" spans="1:19" x14ac:dyDescent="0.2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</row>
    <row r="108" spans="1:19" x14ac:dyDescent="0.2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</row>
    <row r="109" spans="1:19" x14ac:dyDescent="0.2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</row>
    <row r="110" spans="1:19" x14ac:dyDescent="0.2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</row>
    <row r="111" spans="1:19" x14ac:dyDescent="0.2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</row>
    <row r="112" spans="1:19" x14ac:dyDescent="0.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</row>
    <row r="113" spans="1:19" x14ac:dyDescent="0.2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</row>
    <row r="114" spans="1:19" x14ac:dyDescent="0.2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</row>
    <row r="115" spans="1:19" x14ac:dyDescent="0.2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</row>
    <row r="116" spans="1:19" x14ac:dyDescent="0.2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</row>
    <row r="117" spans="1:19" x14ac:dyDescent="0.2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</row>
    <row r="118" spans="1:19" x14ac:dyDescent="0.2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</row>
    <row r="119" spans="1:19" x14ac:dyDescent="0.2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</row>
    <row r="120" spans="1:19" x14ac:dyDescent="0.2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</row>
    <row r="121" spans="1:19" x14ac:dyDescent="0.2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</row>
    <row r="122" spans="1:19" x14ac:dyDescent="0.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</row>
    <row r="123" spans="1:19" x14ac:dyDescent="0.2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</row>
    <row r="124" spans="1:19" x14ac:dyDescent="0.2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</row>
    <row r="125" spans="1:19" x14ac:dyDescent="0.2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</row>
    <row r="126" spans="1:19" x14ac:dyDescent="0.2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</row>
    <row r="127" spans="1:19" x14ac:dyDescent="0.2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</row>
    <row r="128" spans="1:19" x14ac:dyDescent="0.2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</row>
    <row r="129" spans="1:19" x14ac:dyDescent="0.2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</row>
    <row r="130" spans="1:19" x14ac:dyDescent="0.2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</row>
    <row r="131" spans="1:19" x14ac:dyDescent="0.2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</row>
    <row r="132" spans="1:19" x14ac:dyDescent="0.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</row>
    <row r="133" spans="1:19" x14ac:dyDescent="0.2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</row>
  </sheetData>
  <mergeCells count="15">
    <mergeCell ref="A2:C2"/>
    <mergeCell ref="A1:C1"/>
    <mergeCell ref="A5:A6"/>
    <mergeCell ref="P5:P6"/>
    <mergeCell ref="R5:R6"/>
    <mergeCell ref="B5:C5"/>
    <mergeCell ref="D5:E5"/>
    <mergeCell ref="F5:G5"/>
    <mergeCell ref="H5:I5"/>
    <mergeCell ref="J5:K5"/>
    <mergeCell ref="Q5:Q6"/>
    <mergeCell ref="O5:O6"/>
    <mergeCell ref="M5:M6"/>
    <mergeCell ref="L5:L6"/>
    <mergeCell ref="N5:N6"/>
  </mergeCells>
  <printOptions gridLines="1" gridLinesSet="0"/>
  <pageMargins left="0.75" right="0.75" top="1" bottom="1" header="0.5" footer="0.5"/>
  <pageSetup paperSize="9" fitToWidth="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zoomScaleNormal="100" workbookViewId="0">
      <selection activeCell="T12" sqref="T12"/>
    </sheetView>
  </sheetViews>
  <sheetFormatPr baseColWidth="10" defaultRowHeight="12.75" x14ac:dyDescent="0.2"/>
  <cols>
    <col min="1" max="1" width="21.85546875" customWidth="1"/>
    <col min="2" max="2" width="11.42578125" style="7"/>
    <col min="3" max="3" width="11.5703125" bestFit="1" customWidth="1"/>
    <col min="4" max="4" width="11.42578125" style="7"/>
    <col min="5" max="5" width="11.5703125" bestFit="1" customWidth="1"/>
    <col min="6" max="6" width="11.42578125" style="7"/>
    <col min="7" max="7" width="11.5703125" bestFit="1" customWidth="1"/>
    <col min="8" max="8" width="11.42578125" style="7"/>
    <col min="9" max="9" width="11.5703125" bestFit="1" customWidth="1"/>
    <col min="10" max="11" width="11.5703125" customWidth="1"/>
    <col min="12" max="12" width="14.42578125" style="7" customWidth="1"/>
    <col min="13" max="13" width="10.7109375" style="7" customWidth="1"/>
    <col min="14" max="14" width="14.42578125" style="7" customWidth="1"/>
    <col min="15" max="15" width="8.28515625" style="7" customWidth="1"/>
    <col min="16" max="16" width="14.42578125" style="7" customWidth="1"/>
    <col min="17" max="17" width="8.28515625" style="7" customWidth="1"/>
    <col min="18" max="18" width="19.5703125" style="7" customWidth="1"/>
  </cols>
  <sheetData>
    <row r="1" spans="1:19" ht="24.95" customHeight="1" x14ac:dyDescent="0.2">
      <c r="A1" s="141" t="s">
        <v>80</v>
      </c>
      <c r="B1" s="142"/>
      <c r="C1" s="143"/>
      <c r="D1" s="10"/>
    </row>
    <row r="2" spans="1:19" s="10" customFormat="1" ht="24.95" customHeight="1" thickBot="1" x14ac:dyDescent="0.25">
      <c r="A2" s="146" t="s">
        <v>42</v>
      </c>
      <c r="B2" s="149"/>
      <c r="C2" s="150"/>
    </row>
    <row r="3" spans="1:19" x14ac:dyDescent="0.2">
      <c r="A3" s="2"/>
    </row>
    <row r="4" spans="1:19" s="10" customFormat="1" ht="15" customHeight="1" thickBot="1" x14ac:dyDescent="0.25">
      <c r="A4" s="21"/>
      <c r="B4" s="21"/>
      <c r="C4" s="21"/>
    </row>
    <row r="5" spans="1:19" s="10" customFormat="1" ht="15" customHeight="1" x14ac:dyDescent="0.2">
      <c r="A5" s="144" t="s">
        <v>68</v>
      </c>
      <c r="B5" s="86" t="s">
        <v>61</v>
      </c>
      <c r="C5" s="92"/>
      <c r="D5" s="86" t="s">
        <v>62</v>
      </c>
      <c r="E5" s="87"/>
      <c r="F5" s="92" t="s">
        <v>70</v>
      </c>
      <c r="G5" s="92"/>
      <c r="H5" s="86" t="s">
        <v>71</v>
      </c>
      <c r="I5" s="87"/>
      <c r="J5" s="92" t="s">
        <v>81</v>
      </c>
      <c r="K5" s="92"/>
      <c r="L5" s="147" t="s">
        <v>63</v>
      </c>
      <c r="M5" s="144" t="s">
        <v>69</v>
      </c>
      <c r="N5" s="147" t="s">
        <v>64</v>
      </c>
      <c r="O5" s="144" t="s">
        <v>69</v>
      </c>
      <c r="P5" s="147" t="s">
        <v>65</v>
      </c>
      <c r="Q5" s="144" t="s">
        <v>69</v>
      </c>
      <c r="R5" s="147" t="s">
        <v>66</v>
      </c>
    </row>
    <row r="6" spans="1:19" s="10" customFormat="1" ht="15" customHeight="1" thickBot="1" x14ac:dyDescent="0.25">
      <c r="A6" s="145"/>
      <c r="B6" s="18" t="s">
        <v>59</v>
      </c>
      <c r="C6" s="19" t="s">
        <v>60</v>
      </c>
      <c r="D6" s="18" t="s">
        <v>59</v>
      </c>
      <c r="E6" s="20" t="s">
        <v>60</v>
      </c>
      <c r="F6" s="19" t="s">
        <v>59</v>
      </c>
      <c r="G6" s="19" t="s">
        <v>60</v>
      </c>
      <c r="H6" s="18" t="s">
        <v>59</v>
      </c>
      <c r="I6" s="20" t="s">
        <v>60</v>
      </c>
      <c r="J6" s="19" t="s">
        <v>59</v>
      </c>
      <c r="K6" s="19" t="s">
        <v>60</v>
      </c>
      <c r="L6" s="148"/>
      <c r="M6" s="145"/>
      <c r="N6" s="148"/>
      <c r="O6" s="145"/>
      <c r="P6" s="148"/>
      <c r="Q6" s="145"/>
      <c r="R6" s="148"/>
    </row>
    <row r="7" spans="1:19" s="10" customFormat="1" ht="15" customHeight="1" x14ac:dyDescent="0.2">
      <c r="A7" s="26" t="s">
        <v>43</v>
      </c>
      <c r="B7" s="13">
        <v>24</v>
      </c>
      <c r="C7" s="13">
        <v>15</v>
      </c>
      <c r="D7" s="12">
        <v>3</v>
      </c>
      <c r="E7" s="14">
        <v>1</v>
      </c>
      <c r="F7" s="13">
        <v>20</v>
      </c>
      <c r="G7" s="13">
        <v>26</v>
      </c>
      <c r="H7" s="12">
        <v>4</v>
      </c>
      <c r="I7" s="14">
        <v>11</v>
      </c>
      <c r="J7" s="13">
        <v>6</v>
      </c>
      <c r="K7" s="13">
        <v>3</v>
      </c>
      <c r="L7" s="30">
        <v>54</v>
      </c>
      <c r="M7" s="23">
        <f>L7/R7</f>
        <v>0.32335329341317365</v>
      </c>
      <c r="N7" s="30">
        <f>B7+D7+F7+H7+J7</f>
        <v>57</v>
      </c>
      <c r="O7" s="23">
        <f>N7/R7</f>
        <v>0.3413173652694611</v>
      </c>
      <c r="P7" s="30">
        <f>C7+E7+G7+I7+K7</f>
        <v>56</v>
      </c>
      <c r="Q7" s="23">
        <f>P7/R7</f>
        <v>0.33532934131736525</v>
      </c>
      <c r="R7" s="30">
        <f t="shared" ref="R7:R19" si="0">SUM(B7:L7)</f>
        <v>167</v>
      </c>
      <c r="S7" s="151"/>
    </row>
    <row r="8" spans="1:19" s="10" customFormat="1" ht="15" customHeight="1" x14ac:dyDescent="0.2">
      <c r="A8" s="27" t="s">
        <v>44</v>
      </c>
      <c r="B8" s="16">
        <v>146</v>
      </c>
      <c r="C8" s="16">
        <v>28</v>
      </c>
      <c r="D8" s="15">
        <v>23</v>
      </c>
      <c r="E8" s="17">
        <v>12</v>
      </c>
      <c r="F8" s="16">
        <v>22</v>
      </c>
      <c r="G8" s="16">
        <v>24</v>
      </c>
      <c r="H8" s="15">
        <v>16</v>
      </c>
      <c r="I8" s="17">
        <v>28</v>
      </c>
      <c r="J8" s="16">
        <v>20</v>
      </c>
      <c r="K8" s="16">
        <v>19</v>
      </c>
      <c r="L8" s="27">
        <v>66</v>
      </c>
      <c r="M8" s="23">
        <f t="shared" ref="M8:M20" si="1">L8/R8</f>
        <v>0.16336633663366337</v>
      </c>
      <c r="N8" s="30">
        <f t="shared" ref="N8:N19" si="2">B8+D8+F8+H8+J8</f>
        <v>227</v>
      </c>
      <c r="O8" s="23">
        <f t="shared" ref="O8:O20" si="3">N8/R8</f>
        <v>0.56188118811881194</v>
      </c>
      <c r="P8" s="30">
        <f t="shared" ref="P8:P19" si="4">C8+E8+G8+I8+K8</f>
        <v>111</v>
      </c>
      <c r="Q8" s="23">
        <f t="shared" ref="Q8:Q20" si="5">P8/R8</f>
        <v>0.27475247524752477</v>
      </c>
      <c r="R8" s="30">
        <f t="shared" si="0"/>
        <v>404</v>
      </c>
    </row>
    <row r="9" spans="1:19" s="10" customFormat="1" ht="15" customHeight="1" x14ac:dyDescent="0.2">
      <c r="A9" s="27" t="s">
        <v>45</v>
      </c>
      <c r="B9" s="16">
        <v>123</v>
      </c>
      <c r="C9" s="16">
        <v>25</v>
      </c>
      <c r="D9" s="15">
        <v>42</v>
      </c>
      <c r="E9" s="17">
        <v>38</v>
      </c>
      <c r="F9" s="16">
        <v>47</v>
      </c>
      <c r="G9" s="16">
        <v>40</v>
      </c>
      <c r="H9" s="15">
        <v>30</v>
      </c>
      <c r="I9" s="17">
        <v>84</v>
      </c>
      <c r="J9" s="16">
        <v>13</v>
      </c>
      <c r="K9" s="16">
        <v>11</v>
      </c>
      <c r="L9" s="30">
        <v>131</v>
      </c>
      <c r="M9" s="23">
        <f>L9/R9</f>
        <v>0.22431506849315069</v>
      </c>
      <c r="N9" s="30">
        <f t="shared" si="2"/>
        <v>255</v>
      </c>
      <c r="O9" s="23">
        <f t="shared" si="3"/>
        <v>0.43664383561643838</v>
      </c>
      <c r="P9" s="30">
        <f t="shared" si="4"/>
        <v>198</v>
      </c>
      <c r="Q9" s="23">
        <f t="shared" si="5"/>
        <v>0.33904109589041098</v>
      </c>
      <c r="R9" s="30">
        <f t="shared" si="0"/>
        <v>584</v>
      </c>
    </row>
    <row r="10" spans="1:19" s="10" customFormat="1" ht="15" customHeight="1" x14ac:dyDescent="0.2">
      <c r="A10" s="27" t="s">
        <v>46</v>
      </c>
      <c r="B10" s="16">
        <v>8</v>
      </c>
      <c r="C10" s="16">
        <v>3</v>
      </c>
      <c r="D10" s="15">
        <v>3</v>
      </c>
      <c r="E10" s="17">
        <v>3</v>
      </c>
      <c r="F10" s="16">
        <v>9</v>
      </c>
      <c r="G10" s="16">
        <v>3</v>
      </c>
      <c r="H10" s="15">
        <v>2</v>
      </c>
      <c r="I10" s="17">
        <v>2</v>
      </c>
      <c r="J10" s="16">
        <v>2</v>
      </c>
      <c r="K10" s="16">
        <v>1</v>
      </c>
      <c r="L10" s="30">
        <v>6</v>
      </c>
      <c r="M10" s="23">
        <f t="shared" si="1"/>
        <v>0.14285714285714285</v>
      </c>
      <c r="N10" s="30">
        <f t="shared" si="2"/>
        <v>24</v>
      </c>
      <c r="O10" s="23">
        <f t="shared" si="3"/>
        <v>0.5714285714285714</v>
      </c>
      <c r="P10" s="30">
        <f t="shared" si="4"/>
        <v>12</v>
      </c>
      <c r="Q10" s="23">
        <f t="shared" si="5"/>
        <v>0.2857142857142857</v>
      </c>
      <c r="R10" s="30">
        <f t="shared" si="0"/>
        <v>42</v>
      </c>
    </row>
    <row r="11" spans="1:19" s="10" customFormat="1" ht="15" customHeight="1" x14ac:dyDescent="0.2">
      <c r="A11" s="27" t="s">
        <v>47</v>
      </c>
      <c r="B11" s="16">
        <v>12</v>
      </c>
      <c r="C11" s="16">
        <v>2</v>
      </c>
      <c r="D11" s="15">
        <v>1</v>
      </c>
      <c r="E11" s="17">
        <v>2</v>
      </c>
      <c r="F11" s="16">
        <v>5</v>
      </c>
      <c r="G11" s="16">
        <v>10</v>
      </c>
      <c r="H11" s="15">
        <v>1</v>
      </c>
      <c r="I11" s="17">
        <v>9</v>
      </c>
      <c r="J11" s="16">
        <v>1</v>
      </c>
      <c r="K11" s="16">
        <v>13</v>
      </c>
      <c r="L11" s="30">
        <v>24</v>
      </c>
      <c r="M11" s="23">
        <f t="shared" si="1"/>
        <v>0.3</v>
      </c>
      <c r="N11" s="30">
        <f t="shared" si="2"/>
        <v>20</v>
      </c>
      <c r="O11" s="23">
        <f t="shared" si="3"/>
        <v>0.25</v>
      </c>
      <c r="P11" s="30">
        <f t="shared" si="4"/>
        <v>36</v>
      </c>
      <c r="Q11" s="23">
        <f t="shared" si="5"/>
        <v>0.45</v>
      </c>
      <c r="R11" s="30">
        <f t="shared" si="0"/>
        <v>80</v>
      </c>
    </row>
    <row r="12" spans="1:19" s="10" customFormat="1" ht="15" customHeight="1" x14ac:dyDescent="0.2">
      <c r="A12" s="27" t="s">
        <v>48</v>
      </c>
      <c r="B12" s="16">
        <v>31</v>
      </c>
      <c r="C12" s="16">
        <v>8</v>
      </c>
      <c r="D12" s="15">
        <v>12</v>
      </c>
      <c r="E12" s="17">
        <v>21</v>
      </c>
      <c r="F12" s="16">
        <v>13</v>
      </c>
      <c r="G12" s="16">
        <v>13</v>
      </c>
      <c r="H12" s="15">
        <v>12</v>
      </c>
      <c r="I12" s="17">
        <v>31</v>
      </c>
      <c r="J12" s="16">
        <v>3</v>
      </c>
      <c r="K12" s="16">
        <v>11</v>
      </c>
      <c r="L12" s="30">
        <v>38</v>
      </c>
      <c r="M12" s="23">
        <f t="shared" si="1"/>
        <v>0.19689119170984457</v>
      </c>
      <c r="N12" s="30">
        <f t="shared" si="2"/>
        <v>71</v>
      </c>
      <c r="O12" s="23">
        <f t="shared" si="3"/>
        <v>0.36787564766839376</v>
      </c>
      <c r="P12" s="30">
        <f t="shared" si="4"/>
        <v>84</v>
      </c>
      <c r="Q12" s="23">
        <f t="shared" si="5"/>
        <v>0.43523316062176165</v>
      </c>
      <c r="R12" s="30">
        <f t="shared" si="0"/>
        <v>193</v>
      </c>
    </row>
    <row r="13" spans="1:19" s="10" customFormat="1" ht="15" customHeight="1" x14ac:dyDescent="0.2">
      <c r="A13" s="27" t="s">
        <v>49</v>
      </c>
      <c r="B13" s="16">
        <v>27</v>
      </c>
      <c r="C13" s="16">
        <v>20</v>
      </c>
      <c r="D13" s="15">
        <v>4</v>
      </c>
      <c r="E13" s="17">
        <v>9</v>
      </c>
      <c r="F13" s="16">
        <v>7</v>
      </c>
      <c r="G13" s="16">
        <v>17</v>
      </c>
      <c r="H13" s="15">
        <v>17</v>
      </c>
      <c r="I13" s="17">
        <v>36</v>
      </c>
      <c r="J13" s="16">
        <v>5</v>
      </c>
      <c r="K13" s="16">
        <v>14</v>
      </c>
      <c r="L13" s="30">
        <v>103</v>
      </c>
      <c r="M13" s="23">
        <f t="shared" si="1"/>
        <v>0.39768339768339767</v>
      </c>
      <c r="N13" s="30">
        <f t="shared" si="2"/>
        <v>60</v>
      </c>
      <c r="O13" s="23">
        <f t="shared" si="3"/>
        <v>0.23166023166023167</v>
      </c>
      <c r="P13" s="30">
        <f t="shared" si="4"/>
        <v>96</v>
      </c>
      <c r="Q13" s="23">
        <f t="shared" si="5"/>
        <v>0.37065637065637064</v>
      </c>
      <c r="R13" s="30">
        <f t="shared" si="0"/>
        <v>259</v>
      </c>
    </row>
    <row r="14" spans="1:19" s="10" customFormat="1" ht="15" customHeight="1" x14ac:dyDescent="0.2">
      <c r="A14" s="27" t="s">
        <v>50</v>
      </c>
      <c r="B14" s="16">
        <v>51</v>
      </c>
      <c r="C14" s="16">
        <v>17</v>
      </c>
      <c r="D14" s="15">
        <v>7</v>
      </c>
      <c r="E14" s="17">
        <v>12</v>
      </c>
      <c r="F14" s="16">
        <v>13</v>
      </c>
      <c r="G14" s="16">
        <v>25</v>
      </c>
      <c r="H14" s="15">
        <v>1</v>
      </c>
      <c r="I14" s="17">
        <v>22</v>
      </c>
      <c r="J14" s="16">
        <v>10</v>
      </c>
      <c r="K14" s="16">
        <v>12</v>
      </c>
      <c r="L14" s="30">
        <v>78</v>
      </c>
      <c r="M14" s="23">
        <f t="shared" si="1"/>
        <v>0.31451612903225806</v>
      </c>
      <c r="N14" s="30">
        <f t="shared" si="2"/>
        <v>82</v>
      </c>
      <c r="O14" s="23">
        <f t="shared" si="3"/>
        <v>0.33064516129032256</v>
      </c>
      <c r="P14" s="30">
        <f t="shared" si="4"/>
        <v>88</v>
      </c>
      <c r="Q14" s="23">
        <f t="shared" si="5"/>
        <v>0.35483870967741937</v>
      </c>
      <c r="R14" s="30">
        <f t="shared" si="0"/>
        <v>248</v>
      </c>
    </row>
    <row r="15" spans="1:19" s="10" customFormat="1" ht="15" customHeight="1" x14ac:dyDescent="0.2">
      <c r="A15" s="27" t="s">
        <v>51</v>
      </c>
      <c r="B15" s="16">
        <v>62</v>
      </c>
      <c r="C15" s="16">
        <v>11</v>
      </c>
      <c r="D15" s="15">
        <v>12</v>
      </c>
      <c r="E15" s="17">
        <v>32</v>
      </c>
      <c r="F15" s="16">
        <v>8</v>
      </c>
      <c r="G15" s="16">
        <v>12</v>
      </c>
      <c r="H15" s="15">
        <v>9</v>
      </c>
      <c r="I15" s="17">
        <v>13</v>
      </c>
      <c r="J15" s="16">
        <v>7</v>
      </c>
      <c r="K15" s="16">
        <v>13</v>
      </c>
      <c r="L15" s="30">
        <v>43</v>
      </c>
      <c r="M15" s="23">
        <f t="shared" si="1"/>
        <v>0.19369369369369369</v>
      </c>
      <c r="N15" s="30">
        <f t="shared" si="2"/>
        <v>98</v>
      </c>
      <c r="O15" s="23">
        <f t="shared" si="3"/>
        <v>0.44144144144144143</v>
      </c>
      <c r="P15" s="30">
        <f t="shared" si="4"/>
        <v>81</v>
      </c>
      <c r="Q15" s="23">
        <f t="shared" si="5"/>
        <v>0.36486486486486486</v>
      </c>
      <c r="R15" s="30">
        <f t="shared" si="0"/>
        <v>222</v>
      </c>
    </row>
    <row r="16" spans="1:19" s="10" customFormat="1" ht="15" customHeight="1" x14ac:dyDescent="0.2">
      <c r="A16" s="27" t="s">
        <v>52</v>
      </c>
      <c r="B16" s="16">
        <v>249</v>
      </c>
      <c r="C16" s="16">
        <v>37</v>
      </c>
      <c r="D16" s="15">
        <v>18</v>
      </c>
      <c r="E16" s="17">
        <v>34</v>
      </c>
      <c r="F16" s="16">
        <v>19</v>
      </c>
      <c r="G16" s="16">
        <v>44</v>
      </c>
      <c r="H16" s="15">
        <v>23</v>
      </c>
      <c r="I16" s="17">
        <v>82</v>
      </c>
      <c r="J16" s="16">
        <v>8</v>
      </c>
      <c r="K16" s="16">
        <v>25</v>
      </c>
      <c r="L16" s="30">
        <v>180</v>
      </c>
      <c r="M16" s="23">
        <f t="shared" si="1"/>
        <v>0.25034770514603616</v>
      </c>
      <c r="N16" s="30">
        <f t="shared" si="2"/>
        <v>317</v>
      </c>
      <c r="O16" s="23">
        <f t="shared" si="3"/>
        <v>0.44089012517385257</v>
      </c>
      <c r="P16" s="30">
        <f t="shared" si="4"/>
        <v>222</v>
      </c>
      <c r="Q16" s="23">
        <f t="shared" si="5"/>
        <v>0.30876216968011128</v>
      </c>
      <c r="R16" s="30">
        <f t="shared" si="0"/>
        <v>719</v>
      </c>
    </row>
    <row r="17" spans="1:18" s="10" customFormat="1" ht="15" customHeight="1" x14ac:dyDescent="0.2">
      <c r="A17" s="27" t="s">
        <v>53</v>
      </c>
      <c r="B17" s="16">
        <v>268</v>
      </c>
      <c r="C17" s="16">
        <v>59</v>
      </c>
      <c r="D17" s="15">
        <v>38</v>
      </c>
      <c r="E17" s="17">
        <v>40</v>
      </c>
      <c r="F17" s="16">
        <v>88</v>
      </c>
      <c r="G17" s="16">
        <v>86</v>
      </c>
      <c r="H17" s="15">
        <v>53</v>
      </c>
      <c r="I17" s="17">
        <v>150</v>
      </c>
      <c r="J17" s="16">
        <v>21</v>
      </c>
      <c r="K17" s="16">
        <v>58</v>
      </c>
      <c r="L17" s="30">
        <v>281</v>
      </c>
      <c r="M17" s="23">
        <f t="shared" si="1"/>
        <v>0.24605954465849386</v>
      </c>
      <c r="N17" s="30">
        <f t="shared" si="2"/>
        <v>468</v>
      </c>
      <c r="O17" s="23">
        <f t="shared" si="3"/>
        <v>0.40980735551663749</v>
      </c>
      <c r="P17" s="30">
        <f t="shared" si="4"/>
        <v>393</v>
      </c>
      <c r="Q17" s="23">
        <f t="shared" si="5"/>
        <v>0.34413309982486867</v>
      </c>
      <c r="R17" s="30">
        <f t="shared" si="0"/>
        <v>1142</v>
      </c>
    </row>
    <row r="18" spans="1:18" s="10" customFormat="1" ht="15" customHeight="1" x14ac:dyDescent="0.2">
      <c r="A18" s="27" t="s">
        <v>54</v>
      </c>
      <c r="B18" s="16">
        <v>39</v>
      </c>
      <c r="C18" s="16">
        <v>2</v>
      </c>
      <c r="D18" s="15">
        <v>1</v>
      </c>
      <c r="E18" s="17">
        <v>5</v>
      </c>
      <c r="F18" s="16">
        <v>10</v>
      </c>
      <c r="G18" s="16">
        <v>18</v>
      </c>
      <c r="H18" s="15">
        <v>3</v>
      </c>
      <c r="I18" s="17">
        <v>6</v>
      </c>
      <c r="J18" s="16">
        <v>3</v>
      </c>
      <c r="K18" s="16">
        <v>6</v>
      </c>
      <c r="L18" s="30">
        <v>23</v>
      </c>
      <c r="M18" s="23">
        <f t="shared" si="1"/>
        <v>0.19827586206896552</v>
      </c>
      <c r="N18" s="30">
        <f t="shared" si="2"/>
        <v>56</v>
      </c>
      <c r="O18" s="23">
        <f t="shared" si="3"/>
        <v>0.48275862068965519</v>
      </c>
      <c r="P18" s="30">
        <f t="shared" si="4"/>
        <v>37</v>
      </c>
      <c r="Q18" s="23">
        <f t="shared" si="5"/>
        <v>0.31896551724137934</v>
      </c>
      <c r="R18" s="30">
        <f t="shared" si="0"/>
        <v>116</v>
      </c>
    </row>
    <row r="19" spans="1:18" s="10" customFormat="1" ht="15" customHeight="1" thickBot="1" x14ac:dyDescent="0.25">
      <c r="A19" s="27" t="s">
        <v>55</v>
      </c>
      <c r="B19" s="19">
        <v>16</v>
      </c>
      <c r="C19" s="19">
        <v>0</v>
      </c>
      <c r="D19" s="18">
        <v>3</v>
      </c>
      <c r="E19" s="20">
        <v>5</v>
      </c>
      <c r="F19" s="19">
        <v>4</v>
      </c>
      <c r="G19" s="19">
        <v>3</v>
      </c>
      <c r="H19" s="18">
        <v>2</v>
      </c>
      <c r="I19" s="20">
        <v>3</v>
      </c>
      <c r="J19" s="19">
        <v>0</v>
      </c>
      <c r="K19" s="19">
        <v>0</v>
      </c>
      <c r="L19" s="30">
        <v>10</v>
      </c>
      <c r="M19" s="23">
        <f t="shared" si="1"/>
        <v>0.21739130434782608</v>
      </c>
      <c r="N19" s="30">
        <f t="shared" si="2"/>
        <v>25</v>
      </c>
      <c r="O19" s="23">
        <f t="shared" si="3"/>
        <v>0.54347826086956519</v>
      </c>
      <c r="P19" s="30">
        <f t="shared" si="4"/>
        <v>11</v>
      </c>
      <c r="Q19" s="23">
        <f t="shared" si="5"/>
        <v>0.2391304347826087</v>
      </c>
      <c r="R19" s="30">
        <f t="shared" si="0"/>
        <v>46</v>
      </c>
    </row>
    <row r="20" spans="1:18" s="10" customFormat="1" ht="19.5" customHeight="1" thickBot="1" x14ac:dyDescent="0.25">
      <c r="A20" s="32" t="s">
        <v>72</v>
      </c>
      <c r="B20" s="25">
        <f t="shared" ref="B20:L20" si="6">SUM(B7:B19)</f>
        <v>1056</v>
      </c>
      <c r="C20" s="25">
        <f t="shared" si="6"/>
        <v>227</v>
      </c>
      <c r="D20" s="25">
        <f t="shared" si="6"/>
        <v>167</v>
      </c>
      <c r="E20" s="25">
        <f t="shared" si="6"/>
        <v>214</v>
      </c>
      <c r="F20" s="25">
        <f t="shared" si="6"/>
        <v>265</v>
      </c>
      <c r="G20" s="25">
        <f t="shared" si="6"/>
        <v>321</v>
      </c>
      <c r="H20" s="25">
        <f t="shared" si="6"/>
        <v>173</v>
      </c>
      <c r="I20" s="25">
        <f t="shared" si="6"/>
        <v>477</v>
      </c>
      <c r="J20" s="25">
        <f t="shared" si="6"/>
        <v>99</v>
      </c>
      <c r="K20" s="25">
        <f t="shared" si="6"/>
        <v>186</v>
      </c>
      <c r="L20" s="32">
        <f>SUM(L7:L19)</f>
        <v>1037</v>
      </c>
      <c r="M20" s="33">
        <f t="shared" si="1"/>
        <v>0.24561819043107533</v>
      </c>
      <c r="N20" s="34">
        <f>B20+D20+F20+H20+J20</f>
        <v>1760</v>
      </c>
      <c r="O20" s="33">
        <f t="shared" si="3"/>
        <v>0.41686404547607769</v>
      </c>
      <c r="P20" s="34">
        <f>C20+E20+G20+I20+K20</f>
        <v>1425</v>
      </c>
      <c r="Q20" s="33">
        <f t="shared" si="5"/>
        <v>0.33751776409284701</v>
      </c>
      <c r="R20" s="32">
        <f>SUM(R7:R19)</f>
        <v>4222</v>
      </c>
    </row>
  </sheetData>
  <mergeCells count="15">
    <mergeCell ref="A1:C1"/>
    <mergeCell ref="A5:A6"/>
    <mergeCell ref="L5:L6"/>
    <mergeCell ref="N5:N6"/>
    <mergeCell ref="P5:P6"/>
    <mergeCell ref="A2:C2"/>
    <mergeCell ref="R5:R6"/>
    <mergeCell ref="B5:C5"/>
    <mergeCell ref="D5:E5"/>
    <mergeCell ref="F5:G5"/>
    <mergeCell ref="H5:I5"/>
    <mergeCell ref="Q5:Q6"/>
    <mergeCell ref="O5:O6"/>
    <mergeCell ref="M5:M6"/>
    <mergeCell ref="J5:K5"/>
  </mergeCells>
  <printOptions gridLines="1" gridLinesSet="0"/>
  <pageMargins left="0.75" right="0.75" top="1" bottom="1" header="0.5" footer="0.5"/>
  <pageSetup paperSize="9" fitToWidth="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4"/>
  <sheetViews>
    <sheetView workbookViewId="0">
      <selection activeCell="E11" sqref="E11"/>
    </sheetView>
  </sheetViews>
  <sheetFormatPr baseColWidth="10" defaultRowHeight="12.75" x14ac:dyDescent="0.2"/>
  <sheetData>
    <row r="1" spans="2:18" x14ac:dyDescent="0.2">
      <c r="B1" s="59" t="s">
        <v>79</v>
      </c>
      <c r="C1" s="59" t="s">
        <v>79</v>
      </c>
      <c r="D1" s="59" t="s">
        <v>79</v>
      </c>
      <c r="E1" s="59" t="s">
        <v>79</v>
      </c>
      <c r="F1" s="59" t="s">
        <v>79</v>
      </c>
      <c r="G1" s="59" t="s">
        <v>79</v>
      </c>
      <c r="H1" s="59" t="s">
        <v>79</v>
      </c>
      <c r="I1" s="59" t="s">
        <v>79</v>
      </c>
      <c r="J1" s="59" t="s">
        <v>79</v>
      </c>
      <c r="K1" s="59" t="s">
        <v>79</v>
      </c>
      <c r="L1" s="59" t="s">
        <v>79</v>
      </c>
      <c r="M1" s="59" t="s">
        <v>79</v>
      </c>
      <c r="N1" s="59" t="s">
        <v>79</v>
      </c>
      <c r="O1" s="59" t="s">
        <v>79</v>
      </c>
      <c r="P1" s="59" t="s">
        <v>79</v>
      </c>
      <c r="Q1" s="59" t="s">
        <v>79</v>
      </c>
      <c r="R1" s="59" t="s">
        <v>79</v>
      </c>
    </row>
    <row r="2" spans="2:18" x14ac:dyDescent="0.2">
      <c r="B2" t="str">
        <f>Porrentruy!A7</f>
        <v>Alle</v>
      </c>
      <c r="C2">
        <f>Porrentruy!B7</f>
        <v>22</v>
      </c>
      <c r="D2">
        <f>Porrentruy!C7</f>
        <v>18</v>
      </c>
      <c r="E2">
        <f>Porrentruy!D7</f>
        <v>54</v>
      </c>
      <c r="F2">
        <f>Porrentruy!E7</f>
        <v>54</v>
      </c>
      <c r="G2">
        <f>Porrentruy!F7</f>
        <v>229</v>
      </c>
      <c r="H2">
        <f>Porrentruy!G7</f>
        <v>199</v>
      </c>
      <c r="I2">
        <f>Porrentruy!H7</f>
        <v>28</v>
      </c>
      <c r="J2">
        <f>Porrentruy!I7</f>
        <v>44</v>
      </c>
      <c r="K2">
        <f>Porrentruy!J7</f>
        <v>8</v>
      </c>
      <c r="L2">
        <f>Porrentruy!K7</f>
        <v>18</v>
      </c>
      <c r="M2" t="e">
        <f>Porrentruy!#REF!</f>
        <v>#REF!</v>
      </c>
      <c r="N2" t="e">
        <f>Porrentruy!#REF!</f>
        <v>#REF!</v>
      </c>
      <c r="O2" t="e">
        <f>Porrentruy!#REF!</f>
        <v>#REF!</v>
      </c>
      <c r="P2" t="e">
        <f>Porrentruy!#REF!</f>
        <v>#REF!</v>
      </c>
      <c r="Q2" t="e">
        <f>Porrentruy!#REF!</f>
        <v>#REF!</v>
      </c>
      <c r="R2" t="e">
        <f>Porrentruy!#REF!</f>
        <v>#REF!</v>
      </c>
    </row>
    <row r="3" spans="2:18" x14ac:dyDescent="0.2">
      <c r="B3" t="str">
        <f>Porrentruy!A9</f>
        <v>Basse-Allaine</v>
      </c>
      <c r="C3">
        <f>Porrentruy!B9</f>
        <v>12</v>
      </c>
      <c r="D3">
        <f>Porrentruy!C9</f>
        <v>10</v>
      </c>
      <c r="E3">
        <f>Porrentruy!D9</f>
        <v>49</v>
      </c>
      <c r="F3">
        <f>Porrentruy!E9</f>
        <v>50</v>
      </c>
      <c r="G3">
        <f>Porrentruy!F9</f>
        <v>76</v>
      </c>
      <c r="H3">
        <f>Porrentruy!G9</f>
        <v>106</v>
      </c>
      <c r="I3">
        <f>Porrentruy!H9</f>
        <v>29</v>
      </c>
      <c r="J3">
        <f>Porrentruy!I9</f>
        <v>43</v>
      </c>
      <c r="K3">
        <f>Porrentruy!J9</f>
        <v>7</v>
      </c>
      <c r="L3">
        <f>Porrentruy!K9</f>
        <v>7</v>
      </c>
      <c r="M3" t="e">
        <f>Porrentruy!#REF!</f>
        <v>#REF!</v>
      </c>
      <c r="N3" t="e">
        <f>Porrentruy!#REF!</f>
        <v>#REF!</v>
      </c>
      <c r="O3" t="e">
        <f>Porrentruy!#REF!</f>
        <v>#REF!</v>
      </c>
      <c r="P3" t="e">
        <f>Porrentruy!#REF!</f>
        <v>#REF!</v>
      </c>
      <c r="Q3" t="e">
        <f>Porrentruy!#REF!</f>
        <v>#REF!</v>
      </c>
      <c r="R3" t="e">
        <f>Porrentruy!#REF!</f>
        <v>#REF!</v>
      </c>
    </row>
    <row r="4" spans="2:18" x14ac:dyDescent="0.2">
      <c r="B4" t="str">
        <f>Porrentruy!A10</f>
        <v>Beurnevésin</v>
      </c>
      <c r="C4">
        <f>Porrentruy!B10</f>
        <v>4</v>
      </c>
      <c r="D4">
        <f>Porrentruy!C10</f>
        <v>0</v>
      </c>
      <c r="E4">
        <f>Porrentruy!D10</f>
        <v>4</v>
      </c>
      <c r="F4">
        <f>Porrentruy!E10</f>
        <v>6</v>
      </c>
      <c r="G4">
        <f>Porrentruy!F10</f>
        <v>12</v>
      </c>
      <c r="H4">
        <f>Porrentruy!G10</f>
        <v>8</v>
      </c>
      <c r="I4">
        <f>Porrentruy!H10</f>
        <v>2</v>
      </c>
      <c r="J4">
        <f>Porrentruy!I10</f>
        <v>5</v>
      </c>
      <c r="K4">
        <f>Porrentruy!J10</f>
        <v>0</v>
      </c>
      <c r="L4">
        <f>Porrentruy!K10</f>
        <v>0</v>
      </c>
      <c r="M4" t="e">
        <f>Porrentruy!#REF!</f>
        <v>#REF!</v>
      </c>
      <c r="N4" t="e">
        <f>Porrentruy!#REF!</f>
        <v>#REF!</v>
      </c>
      <c r="O4" t="e">
        <f>Porrentruy!#REF!</f>
        <v>#REF!</v>
      </c>
      <c r="P4" t="e">
        <f>Porrentruy!#REF!</f>
        <v>#REF!</v>
      </c>
      <c r="Q4" t="e">
        <f>Porrentruy!#REF!</f>
        <v>#REF!</v>
      </c>
      <c r="R4" t="e">
        <f>Porrentruy!#REF!</f>
        <v>#REF!</v>
      </c>
    </row>
    <row r="5" spans="2:18" x14ac:dyDescent="0.2">
      <c r="B5" t="str">
        <f>Delémont!A7</f>
        <v>Boécourt</v>
      </c>
      <c r="C5">
        <f>Delémont!B7</f>
        <v>22</v>
      </c>
      <c r="D5">
        <f>Delémont!C7</f>
        <v>8</v>
      </c>
      <c r="E5">
        <f>Delémont!D7</f>
        <v>35</v>
      </c>
      <c r="F5">
        <f>Delémont!E7</f>
        <v>40</v>
      </c>
      <c r="G5">
        <f>Delémont!F7</f>
        <v>28</v>
      </c>
      <c r="H5">
        <f>Delémont!G7</f>
        <v>45</v>
      </c>
      <c r="I5">
        <f>Delémont!H7</f>
        <v>17</v>
      </c>
      <c r="J5">
        <f>Delémont!I7</f>
        <v>31</v>
      </c>
      <c r="K5">
        <f>Delémont!J7</f>
        <v>5</v>
      </c>
      <c r="L5">
        <f>Delémont!K7</f>
        <v>11</v>
      </c>
      <c r="M5" t="e">
        <f>Delémont!#REF!</f>
        <v>#REF!</v>
      </c>
      <c r="N5" t="e">
        <f>Delémont!#REF!</f>
        <v>#REF!</v>
      </c>
      <c r="O5" t="e">
        <f>Delémont!#REF!</f>
        <v>#REF!</v>
      </c>
      <c r="P5" t="e">
        <f>Delémont!#REF!</f>
        <v>#REF!</v>
      </c>
      <c r="Q5" t="e">
        <f>Delémont!#REF!</f>
        <v>#REF!</v>
      </c>
      <c r="R5" t="e">
        <f>Delémont!#REF!</f>
        <v>#REF!</v>
      </c>
    </row>
    <row r="6" spans="2:18" x14ac:dyDescent="0.2">
      <c r="B6" t="str">
        <f>Porrentruy!A11</f>
        <v>Boncourt</v>
      </c>
      <c r="C6">
        <f>Porrentruy!B11</f>
        <v>71</v>
      </c>
      <c r="D6">
        <f>Porrentruy!C11</f>
        <v>26</v>
      </c>
      <c r="E6">
        <f>Porrentruy!D11</f>
        <v>33</v>
      </c>
      <c r="F6">
        <f>Porrentruy!E11</f>
        <v>36</v>
      </c>
      <c r="G6">
        <f>Porrentruy!F11</f>
        <v>77</v>
      </c>
      <c r="H6">
        <f>Porrentruy!G11</f>
        <v>67</v>
      </c>
      <c r="I6">
        <f>Porrentruy!H11</f>
        <v>34</v>
      </c>
      <c r="J6">
        <f>Porrentruy!I11</f>
        <v>32</v>
      </c>
      <c r="K6">
        <f>Porrentruy!J11</f>
        <v>5</v>
      </c>
      <c r="L6">
        <f>Porrentruy!K11</f>
        <v>14</v>
      </c>
      <c r="M6" t="e">
        <f>Porrentruy!#REF!</f>
        <v>#REF!</v>
      </c>
      <c r="N6" t="e">
        <f>Porrentruy!#REF!</f>
        <v>#REF!</v>
      </c>
      <c r="O6" t="e">
        <f>Porrentruy!#REF!</f>
        <v>#REF!</v>
      </c>
      <c r="P6" t="e">
        <f>Porrentruy!#REF!</f>
        <v>#REF!</v>
      </c>
      <c r="Q6" t="e">
        <f>Porrentruy!#REF!</f>
        <v>#REF!</v>
      </c>
      <c r="R6" t="e">
        <f>Porrentruy!#REF!</f>
        <v>#REF!</v>
      </c>
    </row>
    <row r="7" spans="2:18" x14ac:dyDescent="0.2">
      <c r="B7" t="str">
        <f>Porrentruy!A12</f>
        <v>Bonfol</v>
      </c>
      <c r="C7">
        <f>Porrentruy!B12</f>
        <v>14</v>
      </c>
      <c r="D7">
        <f>Porrentruy!C12</f>
        <v>6</v>
      </c>
      <c r="E7">
        <f>Porrentruy!D12</f>
        <v>37</v>
      </c>
      <c r="F7">
        <f>Porrentruy!E12</f>
        <v>29</v>
      </c>
      <c r="G7">
        <f>Porrentruy!F12</f>
        <v>25</v>
      </c>
      <c r="H7">
        <f>Porrentruy!G12</f>
        <v>22</v>
      </c>
      <c r="I7">
        <f>Porrentruy!H12</f>
        <v>19</v>
      </c>
      <c r="J7">
        <f>Porrentruy!I12</f>
        <v>9</v>
      </c>
      <c r="K7">
        <f>Porrentruy!J12</f>
        <v>15</v>
      </c>
      <c r="L7">
        <f>Porrentruy!K12</f>
        <v>5</v>
      </c>
      <c r="M7" t="e">
        <f>Porrentruy!#REF!</f>
        <v>#REF!</v>
      </c>
      <c r="N7" t="e">
        <f>Porrentruy!#REF!</f>
        <v>#REF!</v>
      </c>
      <c r="O7" t="e">
        <f>Porrentruy!#REF!</f>
        <v>#REF!</v>
      </c>
      <c r="P7" t="e">
        <f>Porrentruy!#REF!</f>
        <v>#REF!</v>
      </c>
      <c r="Q7" t="e">
        <f>Porrentruy!#REF!</f>
        <v>#REF!</v>
      </c>
      <c r="R7" t="e">
        <f>Porrentruy!#REF!</f>
        <v>#REF!</v>
      </c>
    </row>
    <row r="8" spans="2:18" x14ac:dyDescent="0.2">
      <c r="B8" t="str">
        <f>Delémont!A8</f>
        <v>Bourrignon</v>
      </c>
      <c r="C8">
        <f>Delémont!B8</f>
        <v>6</v>
      </c>
      <c r="D8">
        <f>Delémont!C8</f>
        <v>5</v>
      </c>
      <c r="E8">
        <f>Delémont!D8</f>
        <v>8</v>
      </c>
      <c r="F8">
        <f>Delémont!E8</f>
        <v>13</v>
      </c>
      <c r="G8">
        <f>Delémont!F8</f>
        <v>6</v>
      </c>
      <c r="H8">
        <f>Delémont!G8</f>
        <v>23</v>
      </c>
      <c r="I8">
        <f>Delémont!H8</f>
        <v>3</v>
      </c>
      <c r="J8">
        <f>Delémont!I8</f>
        <v>13</v>
      </c>
      <c r="K8">
        <f>Delémont!J8</f>
        <v>4</v>
      </c>
      <c r="L8">
        <f>Delémont!K8</f>
        <v>5</v>
      </c>
      <c r="M8" t="e">
        <f>Delémont!#REF!</f>
        <v>#REF!</v>
      </c>
      <c r="N8" t="e">
        <f>Delémont!#REF!</f>
        <v>#REF!</v>
      </c>
      <c r="O8" t="e">
        <f>Delémont!#REF!</f>
        <v>#REF!</v>
      </c>
      <c r="P8" t="e">
        <f>Delémont!#REF!</f>
        <v>#REF!</v>
      </c>
      <c r="Q8" t="e">
        <f>Delémont!#REF!</f>
        <v>#REF!</v>
      </c>
      <c r="R8" t="e">
        <f>Delémont!#REF!</f>
        <v>#REF!</v>
      </c>
    </row>
    <row r="9" spans="2:18" x14ac:dyDescent="0.2">
      <c r="B9" t="str">
        <f>Porrentruy!A13</f>
        <v>Bure</v>
      </c>
      <c r="C9">
        <f>Porrentruy!B13</f>
        <v>9</v>
      </c>
      <c r="D9">
        <f>Porrentruy!C13</f>
        <v>3</v>
      </c>
      <c r="E9">
        <f>Porrentruy!D13</f>
        <v>67</v>
      </c>
      <c r="F9">
        <f>Porrentruy!E13</f>
        <v>35</v>
      </c>
      <c r="G9">
        <f>Porrentruy!F13</f>
        <v>85</v>
      </c>
      <c r="H9">
        <f>Porrentruy!G13</f>
        <v>32</v>
      </c>
      <c r="I9">
        <f>Porrentruy!H13</f>
        <v>4</v>
      </c>
      <c r="J9">
        <f>Porrentruy!I13</f>
        <v>9</v>
      </c>
      <c r="K9">
        <f>Porrentruy!J13</f>
        <v>5</v>
      </c>
      <c r="L9">
        <f>Porrentruy!K13</f>
        <v>8</v>
      </c>
      <c r="M9" t="e">
        <f>Porrentruy!#REF!</f>
        <v>#REF!</v>
      </c>
      <c r="N9" t="e">
        <f>Porrentruy!#REF!</f>
        <v>#REF!</v>
      </c>
      <c r="O9" t="e">
        <f>Porrentruy!#REF!</f>
        <v>#REF!</v>
      </c>
      <c r="P9" t="e">
        <f>Porrentruy!#REF!</f>
        <v>#REF!</v>
      </c>
      <c r="Q9" t="e">
        <f>Porrentruy!#REF!</f>
        <v>#REF!</v>
      </c>
      <c r="R9" t="e">
        <f>Porrentruy!#REF!</f>
        <v>#REF!</v>
      </c>
    </row>
    <row r="10" spans="2:18" x14ac:dyDescent="0.2">
      <c r="B10" t="str">
        <f>Delémont!A9</f>
        <v>Châtillon</v>
      </c>
      <c r="C10">
        <f>Delémont!B9</f>
        <v>25</v>
      </c>
      <c r="D10">
        <f>Delémont!C9</f>
        <v>3</v>
      </c>
      <c r="E10">
        <f>Delémont!D9</f>
        <v>5</v>
      </c>
      <c r="F10">
        <f>Delémont!E9</f>
        <v>9</v>
      </c>
      <c r="G10">
        <f>Delémont!F9</f>
        <v>9</v>
      </c>
      <c r="H10">
        <f>Delémont!G9</f>
        <v>30</v>
      </c>
      <c r="I10">
        <f>Delémont!H9</f>
        <v>7</v>
      </c>
      <c r="J10">
        <f>Delémont!I9</f>
        <v>23</v>
      </c>
      <c r="K10">
        <f>Delémont!J9</f>
        <v>3</v>
      </c>
      <c r="L10">
        <f>Delémont!K9</f>
        <v>5</v>
      </c>
      <c r="M10" t="e">
        <f>Delémont!#REF!</f>
        <v>#REF!</v>
      </c>
      <c r="N10" t="e">
        <f>Delémont!#REF!</f>
        <v>#REF!</v>
      </c>
      <c r="O10" t="e">
        <f>Delémont!#REF!</f>
        <v>#REF!</v>
      </c>
      <c r="P10" t="e">
        <f>Delémont!#REF!</f>
        <v>#REF!</v>
      </c>
      <c r="Q10" t="e">
        <f>Delémont!#REF!</f>
        <v>#REF!</v>
      </c>
      <c r="R10" t="e">
        <f>Delémont!#REF!</f>
        <v>#REF!</v>
      </c>
    </row>
    <row r="11" spans="2:18" x14ac:dyDescent="0.2">
      <c r="B11" t="str">
        <f>Porrentruy!A14</f>
        <v>Clos du Doubs</v>
      </c>
      <c r="C11">
        <f>Porrentruy!B14</f>
        <v>30</v>
      </c>
      <c r="D11">
        <f>Porrentruy!C14</f>
        <v>25</v>
      </c>
      <c r="E11">
        <f>Porrentruy!D14</f>
        <v>25</v>
      </c>
      <c r="F11">
        <f>Porrentruy!E14</f>
        <v>20</v>
      </c>
      <c r="G11">
        <f>Porrentruy!F14</f>
        <v>57</v>
      </c>
      <c r="H11">
        <f>Porrentruy!G14</f>
        <v>96</v>
      </c>
      <c r="I11">
        <f>Porrentruy!H14</f>
        <v>36</v>
      </c>
      <c r="J11">
        <f>Porrentruy!I14</f>
        <v>49</v>
      </c>
      <c r="K11">
        <f>Porrentruy!J14</f>
        <v>23</v>
      </c>
      <c r="L11">
        <f>Porrentruy!K14</f>
        <v>24</v>
      </c>
      <c r="M11" t="e">
        <f>Porrentruy!#REF!</f>
        <v>#REF!</v>
      </c>
      <c r="N11" t="e">
        <f>Porrentruy!#REF!</f>
        <v>#REF!</v>
      </c>
      <c r="O11" t="e">
        <f>Porrentruy!#REF!</f>
        <v>#REF!</v>
      </c>
      <c r="P11" t="e">
        <f>Porrentruy!#REF!</f>
        <v>#REF!</v>
      </c>
      <c r="Q11" t="e">
        <f>Porrentruy!#REF!</f>
        <v>#REF!</v>
      </c>
      <c r="R11" t="e">
        <f>Porrentruy!#REF!</f>
        <v>#REF!</v>
      </c>
    </row>
    <row r="12" spans="2:18" x14ac:dyDescent="0.2">
      <c r="B12" t="str">
        <f>Porrentruy!A15</f>
        <v>Coeuve</v>
      </c>
      <c r="C12">
        <f>Porrentruy!B15</f>
        <v>25</v>
      </c>
      <c r="D12">
        <f>Porrentruy!C15</f>
        <v>6</v>
      </c>
      <c r="E12">
        <f>Porrentruy!D15</f>
        <v>29</v>
      </c>
      <c r="F12">
        <f>Porrentruy!E15</f>
        <v>21</v>
      </c>
      <c r="G12">
        <f>Porrentruy!F15</f>
        <v>31</v>
      </c>
      <c r="H12">
        <f>Porrentruy!G15</f>
        <v>58</v>
      </c>
      <c r="I12">
        <f>Porrentruy!H15</f>
        <v>15</v>
      </c>
      <c r="J12">
        <f>Porrentruy!I15</f>
        <v>19</v>
      </c>
      <c r="K12">
        <f>Porrentruy!J15</f>
        <v>8</v>
      </c>
      <c r="L12">
        <f>Porrentruy!K15</f>
        <v>13</v>
      </c>
      <c r="M12" t="e">
        <f>Porrentruy!#REF!</f>
        <v>#REF!</v>
      </c>
      <c r="N12" t="e">
        <f>Porrentruy!#REF!</f>
        <v>#REF!</v>
      </c>
      <c r="O12" t="e">
        <f>Porrentruy!#REF!</f>
        <v>#REF!</v>
      </c>
      <c r="P12" t="e">
        <f>Porrentruy!#REF!</f>
        <v>#REF!</v>
      </c>
      <c r="Q12" t="e">
        <f>Porrentruy!#REF!</f>
        <v>#REF!</v>
      </c>
      <c r="R12" t="e">
        <f>Porrentruy!#REF!</f>
        <v>#REF!</v>
      </c>
    </row>
    <row r="13" spans="2:18" x14ac:dyDescent="0.2">
      <c r="B13" t="str">
        <f>Porrentruy!A16</f>
        <v>Cornol</v>
      </c>
      <c r="C13">
        <f>Porrentruy!B16</f>
        <v>44</v>
      </c>
      <c r="D13">
        <f>Porrentruy!C16</f>
        <v>9</v>
      </c>
      <c r="E13">
        <f>Porrentruy!D16</f>
        <v>54</v>
      </c>
      <c r="F13">
        <f>Porrentruy!E16</f>
        <v>31</v>
      </c>
      <c r="G13">
        <f>Porrentruy!F16</f>
        <v>59</v>
      </c>
      <c r="H13">
        <f>Porrentruy!G16</f>
        <v>40</v>
      </c>
      <c r="I13">
        <f>Porrentruy!H16</f>
        <v>15</v>
      </c>
      <c r="J13">
        <f>Porrentruy!I16</f>
        <v>17</v>
      </c>
      <c r="K13">
        <f>Porrentruy!J16</f>
        <v>7</v>
      </c>
      <c r="L13">
        <f>Porrentruy!K16</f>
        <v>14</v>
      </c>
      <c r="M13" t="e">
        <f>Porrentruy!#REF!</f>
        <v>#REF!</v>
      </c>
      <c r="N13" t="e">
        <f>Porrentruy!#REF!</f>
        <v>#REF!</v>
      </c>
      <c r="O13" t="e">
        <f>Porrentruy!#REF!</f>
        <v>#REF!</v>
      </c>
      <c r="P13" t="e">
        <f>Porrentruy!#REF!</f>
        <v>#REF!</v>
      </c>
      <c r="Q13" t="e">
        <f>Porrentruy!#REF!</f>
        <v>#REF!</v>
      </c>
      <c r="R13" t="e">
        <f>Porrentruy!#REF!</f>
        <v>#REF!</v>
      </c>
    </row>
    <row r="14" spans="2:18" x14ac:dyDescent="0.2">
      <c r="B14" t="str">
        <f>Delémont!A10</f>
        <v>Courchapoix</v>
      </c>
      <c r="C14">
        <f>Delémont!B10</f>
        <v>9</v>
      </c>
      <c r="D14">
        <f>Delémont!C10</f>
        <v>2</v>
      </c>
      <c r="E14">
        <f>Delémont!D10</f>
        <v>2</v>
      </c>
      <c r="F14">
        <f>Delémont!E10</f>
        <v>5</v>
      </c>
      <c r="G14">
        <f>Delémont!F10</f>
        <v>10</v>
      </c>
      <c r="H14">
        <f>Delémont!G10</f>
        <v>23</v>
      </c>
      <c r="I14">
        <f>Delémont!H10</f>
        <v>14</v>
      </c>
      <c r="J14">
        <f>Delémont!I10</f>
        <v>22</v>
      </c>
      <c r="K14">
        <f>Delémont!J10</f>
        <v>2</v>
      </c>
      <c r="L14">
        <f>Delémont!K10</f>
        <v>2</v>
      </c>
      <c r="M14" t="e">
        <f>Delémont!#REF!</f>
        <v>#REF!</v>
      </c>
      <c r="N14" t="e">
        <f>Delémont!#REF!</f>
        <v>#REF!</v>
      </c>
      <c r="O14" t="e">
        <f>Delémont!#REF!</f>
        <v>#REF!</v>
      </c>
      <c r="P14" t="e">
        <f>Delémont!#REF!</f>
        <v>#REF!</v>
      </c>
      <c r="Q14" t="e">
        <f>Delémont!#REF!</f>
        <v>#REF!</v>
      </c>
      <c r="R14" t="e">
        <f>Delémont!#REF!</f>
        <v>#REF!</v>
      </c>
    </row>
    <row r="15" spans="2:18" x14ac:dyDescent="0.2">
      <c r="B15" t="str">
        <f>Porrentruy!A17</f>
        <v>Courchavon</v>
      </c>
      <c r="C15">
        <f>Porrentruy!B17</f>
        <v>3</v>
      </c>
      <c r="D15">
        <f>Porrentruy!C17</f>
        <v>2</v>
      </c>
      <c r="E15">
        <f>Porrentruy!D17</f>
        <v>4</v>
      </c>
      <c r="F15">
        <f>Porrentruy!E17</f>
        <v>19</v>
      </c>
      <c r="G15">
        <f>Porrentruy!F17</f>
        <v>44</v>
      </c>
      <c r="H15">
        <f>Porrentruy!G17</f>
        <v>28</v>
      </c>
      <c r="I15">
        <f>Porrentruy!H17</f>
        <v>4</v>
      </c>
      <c r="J15">
        <f>Porrentruy!I17</f>
        <v>3</v>
      </c>
      <c r="K15">
        <f>Porrentruy!J17</f>
        <v>3</v>
      </c>
      <c r="L15">
        <f>Porrentruy!K17</f>
        <v>3</v>
      </c>
      <c r="M15" t="e">
        <f>Porrentruy!#REF!</f>
        <v>#REF!</v>
      </c>
      <c r="N15" t="e">
        <f>Porrentruy!#REF!</f>
        <v>#REF!</v>
      </c>
      <c r="O15" t="e">
        <f>Porrentruy!#REF!</f>
        <v>#REF!</v>
      </c>
      <c r="P15" t="e">
        <f>Porrentruy!#REF!</f>
        <v>#REF!</v>
      </c>
      <c r="Q15" t="e">
        <f>Porrentruy!#REF!</f>
        <v>#REF!</v>
      </c>
      <c r="R15" t="e">
        <f>Porrentruy!#REF!</f>
        <v>#REF!</v>
      </c>
    </row>
    <row r="16" spans="2:18" x14ac:dyDescent="0.2">
      <c r="B16" t="str">
        <f>Porrentruy!A18</f>
        <v>Courgenay</v>
      </c>
      <c r="C16">
        <f>Porrentruy!B18</f>
        <v>43</v>
      </c>
      <c r="D16">
        <f>Porrentruy!C18</f>
        <v>19</v>
      </c>
      <c r="E16">
        <f>Porrentruy!D18</f>
        <v>111</v>
      </c>
      <c r="F16">
        <f>Porrentruy!E18</f>
        <v>105</v>
      </c>
      <c r="G16">
        <f>Porrentruy!F18</f>
        <v>105</v>
      </c>
      <c r="H16">
        <f>Porrentruy!G18</f>
        <v>100</v>
      </c>
      <c r="I16">
        <f>Porrentruy!H18</f>
        <v>55</v>
      </c>
      <c r="J16">
        <f>Porrentruy!I18</f>
        <v>71</v>
      </c>
      <c r="K16">
        <f>Porrentruy!J18</f>
        <v>28</v>
      </c>
      <c r="L16">
        <f>Porrentruy!K18</f>
        <v>25</v>
      </c>
      <c r="M16" t="e">
        <f>Porrentruy!#REF!</f>
        <v>#REF!</v>
      </c>
      <c r="N16" t="e">
        <f>Porrentruy!#REF!</f>
        <v>#REF!</v>
      </c>
      <c r="O16" t="e">
        <f>Porrentruy!#REF!</f>
        <v>#REF!</v>
      </c>
      <c r="P16" t="e">
        <f>Porrentruy!#REF!</f>
        <v>#REF!</v>
      </c>
      <c r="Q16" t="e">
        <f>Porrentruy!#REF!</f>
        <v>#REF!</v>
      </c>
      <c r="R16" t="e">
        <f>Porrentruy!#REF!</f>
        <v>#REF!</v>
      </c>
    </row>
    <row r="17" spans="2:18" x14ac:dyDescent="0.2">
      <c r="B17" t="str">
        <f>Delémont!A11</f>
        <v>Courrendlin</v>
      </c>
      <c r="C17">
        <f>Delémont!B11</f>
        <v>60</v>
      </c>
      <c r="D17">
        <f>Delémont!C11</f>
        <v>36</v>
      </c>
      <c r="E17">
        <f>Delémont!D11</f>
        <v>45</v>
      </c>
      <c r="F17">
        <f>Delémont!E11</f>
        <v>56</v>
      </c>
      <c r="G17">
        <f>Delémont!F11</f>
        <v>58</v>
      </c>
      <c r="H17">
        <f>Delémont!G11</f>
        <v>90</v>
      </c>
      <c r="I17">
        <f>Delémont!H11</f>
        <v>96</v>
      </c>
      <c r="J17">
        <f>Delémont!I11</f>
        <v>141</v>
      </c>
      <c r="K17">
        <f>Delémont!J11</f>
        <v>21</v>
      </c>
      <c r="L17">
        <f>Delémont!K11</f>
        <v>36</v>
      </c>
      <c r="M17" t="e">
        <f>Delémont!#REF!</f>
        <v>#REF!</v>
      </c>
      <c r="N17" t="e">
        <f>Delémont!#REF!</f>
        <v>#REF!</v>
      </c>
      <c r="O17" t="e">
        <f>Delémont!#REF!</f>
        <v>#REF!</v>
      </c>
      <c r="P17" t="e">
        <f>Delémont!#REF!</f>
        <v>#REF!</v>
      </c>
      <c r="Q17" t="e">
        <f>Delémont!#REF!</f>
        <v>#REF!</v>
      </c>
      <c r="R17" t="e">
        <f>Delémont!#REF!</f>
        <v>#REF!</v>
      </c>
    </row>
    <row r="18" spans="2:18" x14ac:dyDescent="0.2">
      <c r="B18" t="str">
        <f>Delémont!A12</f>
        <v>Courroux</v>
      </c>
      <c r="C18">
        <f>Delémont!B12</f>
        <v>82</v>
      </c>
      <c r="D18">
        <f>Delémont!C12</f>
        <v>36</v>
      </c>
      <c r="E18">
        <f>Delémont!D12</f>
        <v>71</v>
      </c>
      <c r="F18">
        <f>Delémont!E12</f>
        <v>67</v>
      </c>
      <c r="G18">
        <f>Delémont!F12</f>
        <v>53</v>
      </c>
      <c r="H18">
        <f>Delémont!G12</f>
        <v>114</v>
      </c>
      <c r="I18">
        <f>Delémont!H12</f>
        <v>132</v>
      </c>
      <c r="J18">
        <f>Delémont!I12</f>
        <v>149</v>
      </c>
      <c r="K18">
        <f>Delémont!J12</f>
        <v>36</v>
      </c>
      <c r="L18">
        <f>Delémont!K12</f>
        <v>48</v>
      </c>
      <c r="M18" t="e">
        <f>Delémont!#REF!</f>
        <v>#REF!</v>
      </c>
      <c r="N18" t="e">
        <f>Delémont!#REF!</f>
        <v>#REF!</v>
      </c>
      <c r="O18" t="e">
        <f>Delémont!#REF!</f>
        <v>#REF!</v>
      </c>
      <c r="P18" t="e">
        <f>Delémont!#REF!</f>
        <v>#REF!</v>
      </c>
      <c r="Q18" t="e">
        <f>Delémont!#REF!</f>
        <v>#REF!</v>
      </c>
      <c r="R18" t="e">
        <f>Delémont!#REF!</f>
        <v>#REF!</v>
      </c>
    </row>
    <row r="19" spans="2:18" x14ac:dyDescent="0.2">
      <c r="B19" t="str">
        <f>Porrentruy!A19</f>
        <v>Courtedoux</v>
      </c>
      <c r="C19">
        <f>Porrentruy!B19</f>
        <v>11</v>
      </c>
      <c r="D19">
        <f>Porrentruy!C19</f>
        <v>7</v>
      </c>
      <c r="E19">
        <f>Porrentruy!D19</f>
        <v>39</v>
      </c>
      <c r="F19">
        <f>Porrentruy!E19</f>
        <v>42</v>
      </c>
      <c r="G19">
        <f>Porrentruy!F19</f>
        <v>31</v>
      </c>
      <c r="H19">
        <f>Porrentruy!G19</f>
        <v>57</v>
      </c>
      <c r="I19">
        <f>Porrentruy!H19</f>
        <v>12</v>
      </c>
      <c r="J19">
        <f>Porrentruy!I19</f>
        <v>41</v>
      </c>
      <c r="K19">
        <f>Porrentruy!J19</f>
        <v>9</v>
      </c>
      <c r="L19">
        <f>Porrentruy!K19</f>
        <v>11</v>
      </c>
      <c r="M19" t="e">
        <f>Porrentruy!#REF!</f>
        <v>#REF!</v>
      </c>
      <c r="N19" t="e">
        <f>Porrentruy!#REF!</f>
        <v>#REF!</v>
      </c>
      <c r="O19" t="e">
        <f>Porrentruy!#REF!</f>
        <v>#REF!</v>
      </c>
      <c r="P19" t="e">
        <f>Porrentruy!#REF!</f>
        <v>#REF!</v>
      </c>
      <c r="Q19" t="e">
        <f>Porrentruy!#REF!</f>
        <v>#REF!</v>
      </c>
      <c r="R19" t="e">
        <f>Porrentruy!#REF!</f>
        <v>#REF!</v>
      </c>
    </row>
    <row r="20" spans="2:18" x14ac:dyDescent="0.2">
      <c r="B20" t="str">
        <f>Delémont!A13</f>
        <v>Courtételle</v>
      </c>
      <c r="C20">
        <f>Delémont!B13</f>
        <v>70</v>
      </c>
      <c r="D20">
        <f>Delémont!C13</f>
        <v>35</v>
      </c>
      <c r="E20">
        <f>Delémont!D13</f>
        <v>36</v>
      </c>
      <c r="F20">
        <f>Delémont!E13</f>
        <v>48</v>
      </c>
      <c r="G20">
        <f>Delémont!F13</f>
        <v>70</v>
      </c>
      <c r="H20">
        <f>Delémont!G13</f>
        <v>79</v>
      </c>
      <c r="I20">
        <f>Delémont!H13</f>
        <v>117</v>
      </c>
      <c r="J20">
        <f>Delémont!I13</f>
        <v>139</v>
      </c>
      <c r="K20">
        <f>Delémont!J13</f>
        <v>26</v>
      </c>
      <c r="L20">
        <f>Delémont!K13</f>
        <v>36</v>
      </c>
      <c r="M20" t="e">
        <f>Delémont!#REF!</f>
        <v>#REF!</v>
      </c>
      <c r="N20" t="e">
        <f>Delémont!#REF!</f>
        <v>#REF!</v>
      </c>
      <c r="O20" t="e">
        <f>Delémont!#REF!</f>
        <v>#REF!</v>
      </c>
      <c r="P20" t="e">
        <f>Delémont!#REF!</f>
        <v>#REF!</v>
      </c>
      <c r="Q20" t="e">
        <f>Delémont!#REF!</f>
        <v>#REF!</v>
      </c>
      <c r="R20" t="e">
        <f>Delémont!#REF!</f>
        <v>#REF!</v>
      </c>
    </row>
    <row r="21" spans="2:18" x14ac:dyDescent="0.2">
      <c r="B21" t="str">
        <f>Porrentruy!A20</f>
        <v>Damphreux</v>
      </c>
      <c r="C21">
        <f>Porrentruy!B20</f>
        <v>1</v>
      </c>
      <c r="D21">
        <f>Porrentruy!C20</f>
        <v>1</v>
      </c>
      <c r="E21">
        <f>Porrentruy!D20</f>
        <v>11</v>
      </c>
      <c r="F21">
        <f>Porrentruy!E20</f>
        <v>9</v>
      </c>
      <c r="G21">
        <f>Porrentruy!F20</f>
        <v>9</v>
      </c>
      <c r="H21">
        <f>Porrentruy!G20</f>
        <v>26</v>
      </c>
      <c r="I21">
        <f>Porrentruy!H20</f>
        <v>2</v>
      </c>
      <c r="J21">
        <f>Porrentruy!I20</f>
        <v>4</v>
      </c>
      <c r="K21">
        <f>Porrentruy!J20</f>
        <v>2</v>
      </c>
      <c r="L21">
        <f>Porrentruy!K20</f>
        <v>3</v>
      </c>
      <c r="M21" t="e">
        <f>Porrentruy!#REF!</f>
        <v>#REF!</v>
      </c>
      <c r="N21" t="e">
        <f>Porrentruy!#REF!</f>
        <v>#REF!</v>
      </c>
      <c r="O21" t="e">
        <f>Porrentruy!#REF!</f>
        <v>#REF!</v>
      </c>
      <c r="P21" t="e">
        <f>Porrentruy!#REF!</f>
        <v>#REF!</v>
      </c>
      <c r="Q21" t="e">
        <f>Porrentruy!#REF!</f>
        <v>#REF!</v>
      </c>
      <c r="R21" t="e">
        <f>Porrentruy!#REF!</f>
        <v>#REF!</v>
      </c>
    </row>
    <row r="22" spans="2:18" x14ac:dyDescent="0.2">
      <c r="B22" t="str">
        <f>Delémont!A14</f>
        <v>Delémont</v>
      </c>
      <c r="C22">
        <f>Delémont!B14</f>
        <v>269</v>
      </c>
      <c r="D22">
        <f>Delémont!C14</f>
        <v>149</v>
      </c>
      <c r="E22">
        <f>Delémont!D14</f>
        <v>169</v>
      </c>
      <c r="F22">
        <f>Delémont!E14</f>
        <v>175</v>
      </c>
      <c r="G22">
        <f>Delémont!F14</f>
        <v>216</v>
      </c>
      <c r="H22">
        <f>Delémont!G14</f>
        <v>238</v>
      </c>
      <c r="I22">
        <f>Delémont!H14</f>
        <v>370</v>
      </c>
      <c r="J22">
        <f>Delémont!I14</f>
        <v>591</v>
      </c>
      <c r="K22">
        <f>Delémont!J14</f>
        <v>141</v>
      </c>
      <c r="L22">
        <f>Delémont!K14</f>
        <v>206</v>
      </c>
      <c r="M22" t="e">
        <f>Delémont!#REF!</f>
        <v>#REF!</v>
      </c>
      <c r="N22" t="e">
        <f>Delémont!#REF!</f>
        <v>#REF!</v>
      </c>
      <c r="O22" t="e">
        <f>Delémont!#REF!</f>
        <v>#REF!</v>
      </c>
      <c r="P22" t="e">
        <f>Delémont!#REF!</f>
        <v>#REF!</v>
      </c>
      <c r="Q22" t="e">
        <f>Delémont!#REF!</f>
        <v>#REF!</v>
      </c>
      <c r="R22" t="e">
        <f>Delémont!#REF!</f>
        <v>#REF!</v>
      </c>
    </row>
    <row r="23" spans="2:18" x14ac:dyDescent="0.2">
      <c r="B23" t="str">
        <f>Delémont!A15</f>
        <v>Develier</v>
      </c>
      <c r="C23">
        <f>Delémont!B15</f>
        <v>48</v>
      </c>
      <c r="D23">
        <f>Delémont!C15</f>
        <v>22</v>
      </c>
      <c r="E23">
        <f>Delémont!D15</f>
        <v>33</v>
      </c>
      <c r="F23">
        <f>Delémont!E15</f>
        <v>17</v>
      </c>
      <c r="G23">
        <f>Delémont!F15</f>
        <v>53</v>
      </c>
      <c r="H23">
        <f>Delémont!G15</f>
        <v>55</v>
      </c>
      <c r="I23">
        <f>Delémont!H15</f>
        <v>36</v>
      </c>
      <c r="J23">
        <f>Delémont!I15</f>
        <v>64</v>
      </c>
      <c r="K23">
        <f>Delémont!J15</f>
        <v>10</v>
      </c>
      <c r="L23">
        <f>Delémont!K15</f>
        <v>19</v>
      </c>
      <c r="M23" t="e">
        <f>Delémont!#REF!</f>
        <v>#REF!</v>
      </c>
      <c r="N23" t="e">
        <f>Delémont!#REF!</f>
        <v>#REF!</v>
      </c>
      <c r="O23" t="e">
        <f>Delémont!#REF!</f>
        <v>#REF!</v>
      </c>
      <c r="P23" t="e">
        <f>Delémont!#REF!</f>
        <v>#REF!</v>
      </c>
      <c r="Q23" t="e">
        <f>Delémont!#REF!</f>
        <v>#REF!</v>
      </c>
      <c r="R23" t="e">
        <f>Delémont!#REF!</f>
        <v>#REF!</v>
      </c>
    </row>
    <row r="24" spans="2:18" x14ac:dyDescent="0.2">
      <c r="B24" t="str">
        <f>Delémont!A16</f>
        <v>Ederswiler</v>
      </c>
      <c r="C24">
        <f>Delémont!B16</f>
        <v>0</v>
      </c>
      <c r="D24">
        <f>Delémont!C16</f>
        <v>1</v>
      </c>
      <c r="E24">
        <f>Delémont!D16</f>
        <v>2</v>
      </c>
      <c r="F24">
        <f>Delémont!E16</f>
        <v>1</v>
      </c>
      <c r="G24">
        <f>Delémont!F16</f>
        <v>6</v>
      </c>
      <c r="H24">
        <f>Delémont!G16</f>
        <v>11</v>
      </c>
      <c r="I24">
        <f>Delémont!H16</f>
        <v>2</v>
      </c>
      <c r="J24">
        <f>Delémont!I16</f>
        <v>0</v>
      </c>
      <c r="K24">
        <f>Delémont!J16</f>
        <v>0</v>
      </c>
      <c r="L24">
        <f>Delémont!K16</f>
        <v>0</v>
      </c>
      <c r="M24" t="e">
        <f>Delémont!#REF!</f>
        <v>#REF!</v>
      </c>
      <c r="N24" t="e">
        <f>Delémont!#REF!</f>
        <v>#REF!</v>
      </c>
      <c r="O24" t="e">
        <f>Delémont!#REF!</f>
        <v>#REF!</v>
      </c>
      <c r="P24" t="e">
        <f>Delémont!#REF!</f>
        <v>#REF!</v>
      </c>
      <c r="Q24" t="e">
        <f>Delémont!#REF!</f>
        <v>#REF!</v>
      </c>
      <c r="R24" t="e">
        <f>Delémont!#REF!</f>
        <v>#REF!</v>
      </c>
    </row>
    <row r="25" spans="2:18" x14ac:dyDescent="0.2">
      <c r="B25" t="str">
        <f>Porrentruy!A21</f>
        <v>Fahy</v>
      </c>
      <c r="C25">
        <f>Porrentruy!B21</f>
        <v>8</v>
      </c>
      <c r="D25">
        <f>Porrentruy!C21</f>
        <v>4</v>
      </c>
      <c r="E25">
        <f>Porrentruy!D21</f>
        <v>20</v>
      </c>
      <c r="F25">
        <f>Porrentruy!E21</f>
        <v>23</v>
      </c>
      <c r="G25">
        <f>Porrentruy!F21</f>
        <v>24</v>
      </c>
      <c r="H25">
        <f>Porrentruy!G21</f>
        <v>16</v>
      </c>
      <c r="I25">
        <f>Porrentruy!H21</f>
        <v>2</v>
      </c>
      <c r="J25">
        <f>Porrentruy!I21</f>
        <v>3</v>
      </c>
      <c r="K25">
        <f>Porrentruy!J21</f>
        <v>4</v>
      </c>
      <c r="L25">
        <f>Porrentruy!K21</f>
        <v>8</v>
      </c>
      <c r="M25" t="e">
        <f>Porrentruy!#REF!</f>
        <v>#REF!</v>
      </c>
      <c r="N25" t="e">
        <f>Porrentruy!#REF!</f>
        <v>#REF!</v>
      </c>
      <c r="O25" t="e">
        <f>Porrentruy!#REF!</f>
        <v>#REF!</v>
      </c>
      <c r="P25" t="e">
        <f>Porrentruy!#REF!</f>
        <v>#REF!</v>
      </c>
      <c r="Q25" t="e">
        <f>Porrentruy!#REF!</f>
        <v>#REF!</v>
      </c>
      <c r="R25" t="e">
        <f>Porrentruy!#REF!</f>
        <v>#REF!</v>
      </c>
    </row>
    <row r="26" spans="2:18" x14ac:dyDescent="0.2">
      <c r="B26" t="str">
        <f>Porrentruy!A22</f>
        <v>Fontenais</v>
      </c>
      <c r="C26">
        <f>Porrentruy!B22</f>
        <v>20</v>
      </c>
      <c r="D26">
        <f>Porrentruy!C22</f>
        <v>11</v>
      </c>
      <c r="E26">
        <f>Porrentruy!D22</f>
        <v>45</v>
      </c>
      <c r="F26">
        <f>Porrentruy!E22</f>
        <v>51</v>
      </c>
      <c r="G26">
        <f>Porrentruy!F22</f>
        <v>56</v>
      </c>
      <c r="H26">
        <f>Porrentruy!G22</f>
        <v>79</v>
      </c>
      <c r="I26">
        <f>Porrentruy!H22</f>
        <v>67</v>
      </c>
      <c r="J26">
        <f>Porrentruy!I22</f>
        <v>112</v>
      </c>
      <c r="K26">
        <f>Porrentruy!J22</f>
        <v>15</v>
      </c>
      <c r="L26">
        <f>Porrentruy!K22</f>
        <v>30</v>
      </c>
      <c r="M26" t="e">
        <f>Porrentruy!#REF!</f>
        <v>#REF!</v>
      </c>
      <c r="N26" t="e">
        <f>Porrentruy!#REF!</f>
        <v>#REF!</v>
      </c>
      <c r="O26" t="e">
        <f>Porrentruy!#REF!</f>
        <v>#REF!</v>
      </c>
      <c r="P26" t="e">
        <f>Porrentruy!#REF!</f>
        <v>#REF!</v>
      </c>
      <c r="Q26" t="e">
        <f>Porrentruy!#REF!</f>
        <v>#REF!</v>
      </c>
      <c r="R26" t="e">
        <f>Porrentruy!#REF!</f>
        <v>#REF!</v>
      </c>
    </row>
    <row r="27" spans="2:18" x14ac:dyDescent="0.2">
      <c r="B27" t="str">
        <f>Porrentruy!A23</f>
        <v>Grandfontaine</v>
      </c>
      <c r="C27">
        <f>Porrentruy!B23</f>
        <v>5</v>
      </c>
      <c r="D27">
        <f>Porrentruy!C23</f>
        <v>3</v>
      </c>
      <c r="E27">
        <f>Porrentruy!D23</f>
        <v>4</v>
      </c>
      <c r="F27">
        <f>Porrentruy!E23</f>
        <v>28</v>
      </c>
      <c r="G27">
        <f>Porrentruy!F23</f>
        <v>55</v>
      </c>
      <c r="H27">
        <f>Porrentruy!G23</f>
        <v>37</v>
      </c>
      <c r="I27">
        <f>Porrentruy!H23</f>
        <v>10</v>
      </c>
      <c r="J27">
        <f>Porrentruy!I23</f>
        <v>6</v>
      </c>
      <c r="K27">
        <f>Porrentruy!J23</f>
        <v>5</v>
      </c>
      <c r="L27">
        <f>Porrentruy!K23</f>
        <v>0</v>
      </c>
      <c r="M27" t="e">
        <f>Porrentruy!#REF!</f>
        <v>#REF!</v>
      </c>
      <c r="N27" t="e">
        <f>Porrentruy!#REF!</f>
        <v>#REF!</v>
      </c>
      <c r="O27" t="e">
        <f>Porrentruy!#REF!</f>
        <v>#REF!</v>
      </c>
      <c r="P27" t="e">
        <f>Porrentruy!#REF!</f>
        <v>#REF!</v>
      </c>
      <c r="Q27" t="e">
        <f>Porrentruy!#REF!</f>
        <v>#REF!</v>
      </c>
      <c r="R27" t="e">
        <f>Porrentruy!#REF!</f>
        <v>#REF!</v>
      </c>
    </row>
    <row r="28" spans="2:18" x14ac:dyDescent="0.2">
      <c r="B28" t="str">
        <f>Porrentruy!A24</f>
        <v>Haute-Ajoie</v>
      </c>
      <c r="C28">
        <f>Porrentruy!B24</f>
        <v>19</v>
      </c>
      <c r="D28">
        <f>Porrentruy!C24</f>
        <v>7</v>
      </c>
      <c r="E28">
        <f>Porrentruy!D24</f>
        <v>37</v>
      </c>
      <c r="F28">
        <f>Porrentruy!E24</f>
        <v>36</v>
      </c>
      <c r="G28">
        <f>Porrentruy!F24</f>
        <v>132</v>
      </c>
      <c r="H28">
        <f>Porrentruy!G24</f>
        <v>120</v>
      </c>
      <c r="I28">
        <f>Porrentruy!H24</f>
        <v>22</v>
      </c>
      <c r="J28">
        <f>Porrentruy!I24</f>
        <v>33</v>
      </c>
      <c r="K28">
        <f>Porrentruy!J24</f>
        <v>9</v>
      </c>
      <c r="L28">
        <f>Porrentruy!K24</f>
        <v>18</v>
      </c>
      <c r="M28" t="e">
        <f>Porrentruy!#REF!</f>
        <v>#REF!</v>
      </c>
      <c r="N28" t="e">
        <f>Porrentruy!#REF!</f>
        <v>#REF!</v>
      </c>
      <c r="O28" t="e">
        <f>Porrentruy!#REF!</f>
        <v>#REF!</v>
      </c>
      <c r="P28" t="e">
        <f>Porrentruy!#REF!</f>
        <v>#REF!</v>
      </c>
      <c r="Q28" t="e">
        <f>Porrentruy!#REF!</f>
        <v>#REF!</v>
      </c>
      <c r="R28" t="e">
        <f>Porrentruy!#REF!</f>
        <v>#REF!</v>
      </c>
    </row>
    <row r="29" spans="2:18" x14ac:dyDescent="0.2">
      <c r="B29" t="str">
        <f>Delémont!A17</f>
        <v>Haute-Sorne</v>
      </c>
      <c r="C29">
        <f>Delémont!B17</f>
        <v>280</v>
      </c>
      <c r="D29">
        <f>Delémont!C17</f>
        <v>108</v>
      </c>
      <c r="E29">
        <f>Delémont!D17</f>
        <v>110</v>
      </c>
      <c r="F29">
        <f>Delémont!E17</f>
        <v>95</v>
      </c>
      <c r="G29">
        <f>Delémont!F17</f>
        <v>198</v>
      </c>
      <c r="H29">
        <f>Delémont!G17</f>
        <v>242</v>
      </c>
      <c r="I29">
        <f>Delémont!H17</f>
        <v>221</v>
      </c>
      <c r="J29">
        <f>Delémont!I17</f>
        <v>240</v>
      </c>
      <c r="K29">
        <f>Delémont!J17</f>
        <v>52</v>
      </c>
      <c r="L29">
        <f>Delémont!K17</f>
        <v>73</v>
      </c>
      <c r="M29" t="e">
        <f>Delémont!#REF!</f>
        <v>#REF!</v>
      </c>
      <c r="N29" t="e">
        <f>Delémont!#REF!</f>
        <v>#REF!</v>
      </c>
      <c r="O29" t="e">
        <f>Delémont!#REF!</f>
        <v>#REF!</v>
      </c>
      <c r="P29" t="e">
        <f>Delémont!#REF!</f>
        <v>#REF!</v>
      </c>
      <c r="Q29" t="e">
        <f>Delémont!#REF!</f>
        <v>#REF!</v>
      </c>
      <c r="R29" t="e">
        <f>Delémont!#REF!</f>
        <v>#REF!</v>
      </c>
    </row>
    <row r="30" spans="2:18" x14ac:dyDescent="0.2">
      <c r="B30" t="str">
        <f>Porrentruy!A8</f>
        <v>La Baroche</v>
      </c>
      <c r="C30">
        <f>Porrentruy!B8</f>
        <v>20</v>
      </c>
      <c r="D30">
        <f>Porrentruy!C8</f>
        <v>11</v>
      </c>
      <c r="E30">
        <f>Porrentruy!D8</f>
        <v>49</v>
      </c>
      <c r="F30">
        <f>Porrentruy!E8</f>
        <v>54</v>
      </c>
      <c r="G30">
        <f>Porrentruy!F8</f>
        <v>58</v>
      </c>
      <c r="H30">
        <f>Porrentruy!G8</f>
        <v>72</v>
      </c>
      <c r="I30">
        <f>Porrentruy!H8</f>
        <v>24</v>
      </c>
      <c r="J30">
        <f>Porrentruy!I8</f>
        <v>27</v>
      </c>
      <c r="K30">
        <f>Porrentruy!J8</f>
        <v>17</v>
      </c>
      <c r="L30">
        <f>Porrentruy!K8</f>
        <v>18</v>
      </c>
      <c r="M30" t="e">
        <f>Porrentruy!#REF!</f>
        <v>#REF!</v>
      </c>
      <c r="N30" t="e">
        <f>Porrentruy!#REF!</f>
        <v>#REF!</v>
      </c>
      <c r="O30" t="e">
        <f>Porrentruy!#REF!</f>
        <v>#REF!</v>
      </c>
      <c r="P30" t="e">
        <f>Porrentruy!#REF!</f>
        <v>#REF!</v>
      </c>
      <c r="Q30" t="e">
        <f>Porrentruy!#REF!</f>
        <v>#REF!</v>
      </c>
      <c r="R30" t="e">
        <f>Porrentruy!#REF!</f>
        <v>#REF!</v>
      </c>
    </row>
    <row r="31" spans="2:18" x14ac:dyDescent="0.2">
      <c r="B31" t="str">
        <f>'Franches-Montagnes'!A10</f>
        <v>La Chaux-des-Breuleux</v>
      </c>
      <c r="C31">
        <f>'Franches-Montagnes'!B10</f>
        <v>8</v>
      </c>
      <c r="D31">
        <f>'Franches-Montagnes'!C10</f>
        <v>3</v>
      </c>
      <c r="E31">
        <f>'Franches-Montagnes'!D10</f>
        <v>3</v>
      </c>
      <c r="F31">
        <f>'Franches-Montagnes'!E10</f>
        <v>3</v>
      </c>
      <c r="G31">
        <f>'Franches-Montagnes'!F10</f>
        <v>9</v>
      </c>
      <c r="H31">
        <f>'Franches-Montagnes'!G10</f>
        <v>3</v>
      </c>
      <c r="I31">
        <f>'Franches-Montagnes'!H10</f>
        <v>2</v>
      </c>
      <c r="J31">
        <f>'Franches-Montagnes'!I10</f>
        <v>2</v>
      </c>
      <c r="K31">
        <f>'Franches-Montagnes'!J10</f>
        <v>2</v>
      </c>
      <c r="L31">
        <f>'Franches-Montagnes'!K10</f>
        <v>1</v>
      </c>
      <c r="M31" t="e">
        <f>'Franches-Montagnes'!#REF!</f>
        <v>#REF!</v>
      </c>
      <c r="N31" t="e">
        <f>'Franches-Montagnes'!#REF!</f>
        <v>#REF!</v>
      </c>
      <c r="O31" t="e">
        <f>'Franches-Montagnes'!#REF!</f>
        <v>#REF!</v>
      </c>
      <c r="P31" t="e">
        <f>'Franches-Montagnes'!#REF!</f>
        <v>#REF!</v>
      </c>
      <c r="Q31" t="e">
        <f>'Franches-Montagnes'!#REF!</f>
        <v>#REF!</v>
      </c>
      <c r="R31" t="e">
        <f>'Franches-Montagnes'!#REF!</f>
        <v>#REF!</v>
      </c>
    </row>
    <row r="32" spans="2:18" x14ac:dyDescent="0.2">
      <c r="B32" t="str">
        <f>'Franches-Montagnes'!A13</f>
        <v>Lajoux</v>
      </c>
      <c r="C32">
        <f>'Franches-Montagnes'!B13</f>
        <v>27</v>
      </c>
      <c r="D32">
        <f>'Franches-Montagnes'!C13</f>
        <v>20</v>
      </c>
      <c r="E32">
        <f>'Franches-Montagnes'!D13</f>
        <v>4</v>
      </c>
      <c r="F32">
        <f>'Franches-Montagnes'!E13</f>
        <v>9</v>
      </c>
      <c r="G32">
        <f>'Franches-Montagnes'!F13</f>
        <v>7</v>
      </c>
      <c r="H32">
        <f>'Franches-Montagnes'!G13</f>
        <v>17</v>
      </c>
      <c r="I32">
        <f>'Franches-Montagnes'!H13</f>
        <v>17</v>
      </c>
      <c r="J32">
        <f>'Franches-Montagnes'!I13</f>
        <v>36</v>
      </c>
      <c r="K32">
        <f>'Franches-Montagnes'!J13</f>
        <v>5</v>
      </c>
      <c r="L32">
        <f>'Franches-Montagnes'!K13</f>
        <v>14</v>
      </c>
      <c r="M32" t="e">
        <f>'Franches-Montagnes'!#REF!</f>
        <v>#REF!</v>
      </c>
      <c r="N32" t="e">
        <f>'Franches-Montagnes'!#REF!</f>
        <v>#REF!</v>
      </c>
      <c r="O32" t="e">
        <f>'Franches-Montagnes'!#REF!</f>
        <v>#REF!</v>
      </c>
      <c r="P32" t="e">
        <f>'Franches-Montagnes'!#REF!</f>
        <v>#REF!</v>
      </c>
      <c r="Q32" t="e">
        <f>'Franches-Montagnes'!#REF!</f>
        <v>#REF!</v>
      </c>
      <c r="R32" t="e">
        <f>'Franches-Montagnes'!#REF!</f>
        <v>#REF!</v>
      </c>
    </row>
    <row r="33" spans="2:18" x14ac:dyDescent="0.2">
      <c r="B33" t="str">
        <f>'Franches-Montagnes'!A7</f>
        <v>Le Bémont</v>
      </c>
      <c r="C33">
        <f>'Franches-Montagnes'!B7</f>
        <v>24</v>
      </c>
      <c r="D33">
        <f>'Franches-Montagnes'!C7</f>
        <v>15</v>
      </c>
      <c r="E33">
        <f>'Franches-Montagnes'!D7</f>
        <v>3</v>
      </c>
      <c r="F33">
        <f>'Franches-Montagnes'!E7</f>
        <v>1</v>
      </c>
      <c r="G33">
        <f>'Franches-Montagnes'!F7</f>
        <v>20</v>
      </c>
      <c r="H33">
        <f>'Franches-Montagnes'!G7</f>
        <v>26</v>
      </c>
      <c r="I33">
        <f>'Franches-Montagnes'!H7</f>
        <v>4</v>
      </c>
      <c r="J33">
        <f>'Franches-Montagnes'!I7</f>
        <v>11</v>
      </c>
      <c r="K33">
        <f>'Franches-Montagnes'!J7</f>
        <v>6</v>
      </c>
      <c r="L33">
        <f>'Franches-Montagnes'!K7</f>
        <v>3</v>
      </c>
      <c r="M33" t="e">
        <f>'Franches-Montagnes'!#REF!</f>
        <v>#REF!</v>
      </c>
      <c r="N33" t="e">
        <f>'Franches-Montagnes'!#REF!</f>
        <v>#REF!</v>
      </c>
      <c r="O33" t="e">
        <f>'Franches-Montagnes'!#REF!</f>
        <v>#REF!</v>
      </c>
      <c r="P33" t="e">
        <f>'Franches-Montagnes'!#REF!</f>
        <v>#REF!</v>
      </c>
      <c r="Q33" t="e">
        <f>'Franches-Montagnes'!#REF!</f>
        <v>#REF!</v>
      </c>
      <c r="R33" t="e">
        <f>'Franches-Montagnes'!#REF!</f>
        <v>#REF!</v>
      </c>
    </row>
    <row r="34" spans="2:18" x14ac:dyDescent="0.2">
      <c r="B34" t="str">
        <f>'Franches-Montagnes'!A16</f>
        <v>Le Noirmont</v>
      </c>
      <c r="C34">
        <f>'Franches-Montagnes'!B16</f>
        <v>249</v>
      </c>
      <c r="D34">
        <f>'Franches-Montagnes'!C16</f>
        <v>37</v>
      </c>
      <c r="E34">
        <f>'Franches-Montagnes'!D16</f>
        <v>18</v>
      </c>
      <c r="F34">
        <f>'Franches-Montagnes'!E16</f>
        <v>34</v>
      </c>
      <c r="G34">
        <f>'Franches-Montagnes'!F16</f>
        <v>19</v>
      </c>
      <c r="H34">
        <f>'Franches-Montagnes'!G16</f>
        <v>44</v>
      </c>
      <c r="I34">
        <f>'Franches-Montagnes'!H16</f>
        <v>23</v>
      </c>
      <c r="J34">
        <f>'Franches-Montagnes'!I16</f>
        <v>82</v>
      </c>
      <c r="K34">
        <f>'Franches-Montagnes'!J16</f>
        <v>8</v>
      </c>
      <c r="L34">
        <f>'Franches-Montagnes'!K16</f>
        <v>25</v>
      </c>
      <c r="M34" t="e">
        <f>'Franches-Montagnes'!#REF!</f>
        <v>#REF!</v>
      </c>
      <c r="N34" t="e">
        <f>'Franches-Montagnes'!#REF!</f>
        <v>#REF!</v>
      </c>
      <c r="O34" t="e">
        <f>'Franches-Montagnes'!#REF!</f>
        <v>#REF!</v>
      </c>
      <c r="P34" t="e">
        <f>'Franches-Montagnes'!#REF!</f>
        <v>#REF!</v>
      </c>
      <c r="Q34" t="e">
        <f>'Franches-Montagnes'!#REF!</f>
        <v>#REF!</v>
      </c>
      <c r="R34" t="e">
        <f>'Franches-Montagnes'!#REF!</f>
        <v>#REF!</v>
      </c>
    </row>
    <row r="35" spans="2:18" x14ac:dyDescent="0.2">
      <c r="B35" t="str">
        <f>'Franches-Montagnes'!A8</f>
        <v>Les Bois</v>
      </c>
      <c r="C35">
        <f>'Franches-Montagnes'!B8</f>
        <v>146</v>
      </c>
      <c r="D35">
        <f>'Franches-Montagnes'!C8</f>
        <v>28</v>
      </c>
      <c r="E35">
        <f>'Franches-Montagnes'!D8</f>
        <v>23</v>
      </c>
      <c r="F35">
        <f>'Franches-Montagnes'!E8</f>
        <v>12</v>
      </c>
      <c r="G35">
        <f>'Franches-Montagnes'!F8</f>
        <v>22</v>
      </c>
      <c r="H35">
        <f>'Franches-Montagnes'!G8</f>
        <v>24</v>
      </c>
      <c r="I35">
        <f>'Franches-Montagnes'!H8</f>
        <v>16</v>
      </c>
      <c r="J35">
        <f>'Franches-Montagnes'!I8</f>
        <v>28</v>
      </c>
      <c r="K35">
        <f>'Franches-Montagnes'!J8</f>
        <v>20</v>
      </c>
      <c r="L35">
        <f>'Franches-Montagnes'!K8</f>
        <v>19</v>
      </c>
      <c r="M35" t="e">
        <f>'Franches-Montagnes'!#REF!</f>
        <v>#REF!</v>
      </c>
      <c r="N35" t="e">
        <f>'Franches-Montagnes'!#REF!</f>
        <v>#REF!</v>
      </c>
      <c r="O35" t="e">
        <f>'Franches-Montagnes'!#REF!</f>
        <v>#REF!</v>
      </c>
      <c r="P35" t="e">
        <f>'Franches-Montagnes'!#REF!</f>
        <v>#REF!</v>
      </c>
      <c r="Q35" t="e">
        <f>'Franches-Montagnes'!#REF!</f>
        <v>#REF!</v>
      </c>
      <c r="R35" t="e">
        <f>'Franches-Montagnes'!#REF!</f>
        <v>#REF!</v>
      </c>
    </row>
    <row r="36" spans="2:18" x14ac:dyDescent="0.2">
      <c r="B36" t="str">
        <f>'Franches-Montagnes'!A9</f>
        <v>Les Breuleux</v>
      </c>
      <c r="C36">
        <f>'Franches-Montagnes'!B9</f>
        <v>123</v>
      </c>
      <c r="D36">
        <f>'Franches-Montagnes'!C9</f>
        <v>25</v>
      </c>
      <c r="E36">
        <f>'Franches-Montagnes'!D9</f>
        <v>42</v>
      </c>
      <c r="F36">
        <f>'Franches-Montagnes'!E9</f>
        <v>38</v>
      </c>
      <c r="G36">
        <f>'Franches-Montagnes'!F9</f>
        <v>47</v>
      </c>
      <c r="H36">
        <f>'Franches-Montagnes'!G9</f>
        <v>40</v>
      </c>
      <c r="I36">
        <f>'Franches-Montagnes'!H9</f>
        <v>30</v>
      </c>
      <c r="J36">
        <f>'Franches-Montagnes'!I9</f>
        <v>84</v>
      </c>
      <c r="K36">
        <f>'Franches-Montagnes'!J9</f>
        <v>13</v>
      </c>
      <c r="L36">
        <f>'Franches-Montagnes'!K9</f>
        <v>11</v>
      </c>
      <c r="M36" t="e">
        <f>'Franches-Montagnes'!#REF!</f>
        <v>#REF!</v>
      </c>
      <c r="N36" t="e">
        <f>'Franches-Montagnes'!#REF!</f>
        <v>#REF!</v>
      </c>
      <c r="O36" t="e">
        <f>'Franches-Montagnes'!#REF!</f>
        <v>#REF!</v>
      </c>
      <c r="P36" t="e">
        <f>'Franches-Montagnes'!#REF!</f>
        <v>#REF!</v>
      </c>
      <c r="Q36" t="e">
        <f>'Franches-Montagnes'!#REF!</f>
        <v>#REF!</v>
      </c>
      <c r="R36" t="e">
        <f>'Franches-Montagnes'!#REF!</f>
        <v>#REF!</v>
      </c>
    </row>
    <row r="37" spans="2:18" x14ac:dyDescent="0.2">
      <c r="B37" t="str">
        <f>'Franches-Montagnes'!A11</f>
        <v>Les Enfers</v>
      </c>
      <c r="C37">
        <f>'Franches-Montagnes'!B11</f>
        <v>12</v>
      </c>
      <c r="D37">
        <f>'Franches-Montagnes'!C11</f>
        <v>2</v>
      </c>
      <c r="E37">
        <f>'Franches-Montagnes'!D11</f>
        <v>1</v>
      </c>
      <c r="F37">
        <f>'Franches-Montagnes'!E11</f>
        <v>2</v>
      </c>
      <c r="G37">
        <f>'Franches-Montagnes'!F11</f>
        <v>5</v>
      </c>
      <c r="H37">
        <f>'Franches-Montagnes'!G11</f>
        <v>10</v>
      </c>
      <c r="I37">
        <f>'Franches-Montagnes'!H11</f>
        <v>1</v>
      </c>
      <c r="J37">
        <f>'Franches-Montagnes'!I11</f>
        <v>9</v>
      </c>
      <c r="K37">
        <f>'Franches-Montagnes'!J11</f>
        <v>1</v>
      </c>
      <c r="L37">
        <f>'Franches-Montagnes'!K11</f>
        <v>13</v>
      </c>
      <c r="M37" t="e">
        <f>'Franches-Montagnes'!#REF!</f>
        <v>#REF!</v>
      </c>
      <c r="N37" t="e">
        <f>'Franches-Montagnes'!#REF!</f>
        <v>#REF!</v>
      </c>
      <c r="O37" t="e">
        <f>'Franches-Montagnes'!#REF!</f>
        <v>#REF!</v>
      </c>
      <c r="P37" t="e">
        <f>'Franches-Montagnes'!#REF!</f>
        <v>#REF!</v>
      </c>
      <c r="Q37" t="e">
        <f>'Franches-Montagnes'!#REF!</f>
        <v>#REF!</v>
      </c>
      <c r="R37" t="e">
        <f>'Franches-Montagnes'!#REF!</f>
        <v>#REF!</v>
      </c>
    </row>
    <row r="38" spans="2:18" x14ac:dyDescent="0.2">
      <c r="B38" t="str">
        <f>'Franches-Montagnes'!A12</f>
        <v>Les Genevez</v>
      </c>
      <c r="C38">
        <f>'Franches-Montagnes'!B12</f>
        <v>31</v>
      </c>
      <c r="D38">
        <f>'Franches-Montagnes'!C12</f>
        <v>8</v>
      </c>
      <c r="E38">
        <f>'Franches-Montagnes'!D12</f>
        <v>12</v>
      </c>
      <c r="F38">
        <f>'Franches-Montagnes'!E12</f>
        <v>21</v>
      </c>
      <c r="G38">
        <f>'Franches-Montagnes'!F12</f>
        <v>13</v>
      </c>
      <c r="H38">
        <f>'Franches-Montagnes'!G12</f>
        <v>13</v>
      </c>
      <c r="I38">
        <f>'Franches-Montagnes'!H12</f>
        <v>12</v>
      </c>
      <c r="J38">
        <f>'Franches-Montagnes'!I12</f>
        <v>31</v>
      </c>
      <c r="K38">
        <f>'Franches-Montagnes'!J12</f>
        <v>3</v>
      </c>
      <c r="L38">
        <f>'Franches-Montagnes'!K12</f>
        <v>11</v>
      </c>
      <c r="M38" t="e">
        <f>'Franches-Montagnes'!#REF!</f>
        <v>#REF!</v>
      </c>
      <c r="N38" t="e">
        <f>'Franches-Montagnes'!#REF!</f>
        <v>#REF!</v>
      </c>
      <c r="O38" t="e">
        <f>'Franches-Montagnes'!#REF!</f>
        <v>#REF!</v>
      </c>
      <c r="P38" t="e">
        <f>'Franches-Montagnes'!#REF!</f>
        <v>#REF!</v>
      </c>
      <c r="Q38" t="e">
        <f>'Franches-Montagnes'!#REF!</f>
        <v>#REF!</v>
      </c>
      <c r="R38" t="e">
        <f>'Franches-Montagnes'!#REF!</f>
        <v>#REF!</v>
      </c>
    </row>
    <row r="39" spans="2:18" x14ac:dyDescent="0.2">
      <c r="B39" t="str">
        <f>Porrentruy!A25</f>
        <v>Lugnez</v>
      </c>
      <c r="C39">
        <f>Porrentruy!B25</f>
        <v>3</v>
      </c>
      <c r="D39">
        <f>Porrentruy!C25</f>
        <v>0</v>
      </c>
      <c r="E39">
        <f>Porrentruy!D25</f>
        <v>12</v>
      </c>
      <c r="F39">
        <f>Porrentruy!E25</f>
        <v>6</v>
      </c>
      <c r="G39">
        <f>Porrentruy!F25</f>
        <v>8</v>
      </c>
      <c r="H39">
        <f>Porrentruy!G25</f>
        <v>20</v>
      </c>
      <c r="I39">
        <f>Porrentruy!H25</f>
        <v>3</v>
      </c>
      <c r="J39">
        <f>Porrentruy!I25</f>
        <v>3</v>
      </c>
      <c r="K39">
        <f>Porrentruy!J25</f>
        <v>0</v>
      </c>
      <c r="L39">
        <f>Porrentruy!K25</f>
        <v>1</v>
      </c>
      <c r="M39" t="e">
        <f>Porrentruy!#REF!</f>
        <v>#REF!</v>
      </c>
      <c r="N39" t="e">
        <f>Porrentruy!#REF!</f>
        <v>#REF!</v>
      </c>
      <c r="O39" t="e">
        <f>Porrentruy!#REF!</f>
        <v>#REF!</v>
      </c>
      <c r="P39" t="e">
        <f>Porrentruy!#REF!</f>
        <v>#REF!</v>
      </c>
      <c r="Q39" t="e">
        <f>Porrentruy!#REF!</f>
        <v>#REF!</v>
      </c>
      <c r="R39" t="e">
        <f>Porrentruy!#REF!</f>
        <v>#REF!</v>
      </c>
    </row>
    <row r="40" spans="2:18" x14ac:dyDescent="0.2">
      <c r="B40" t="str">
        <f>Delémont!A18</f>
        <v>Mervelier</v>
      </c>
      <c r="C40">
        <f>Delémont!B18</f>
        <v>16</v>
      </c>
      <c r="D40">
        <f>Delémont!C18</f>
        <v>7</v>
      </c>
      <c r="E40">
        <f>Delémont!D18</f>
        <v>10</v>
      </c>
      <c r="F40">
        <f>Delémont!E18</f>
        <v>7</v>
      </c>
      <c r="G40">
        <f>Delémont!F18</f>
        <v>18</v>
      </c>
      <c r="H40">
        <f>Delémont!G18</f>
        <v>19</v>
      </c>
      <c r="I40">
        <f>Delémont!H18</f>
        <v>11</v>
      </c>
      <c r="J40">
        <f>Delémont!I18</f>
        <v>32</v>
      </c>
      <c r="K40">
        <f>Delémont!J18</f>
        <v>1</v>
      </c>
      <c r="L40">
        <f>Delémont!K18</f>
        <v>12</v>
      </c>
      <c r="M40" t="e">
        <f>Delémont!#REF!</f>
        <v>#REF!</v>
      </c>
      <c r="N40" t="e">
        <f>Delémont!#REF!</f>
        <v>#REF!</v>
      </c>
      <c r="O40" t="e">
        <f>Delémont!#REF!</f>
        <v>#REF!</v>
      </c>
      <c r="P40" t="e">
        <f>Delémont!#REF!</f>
        <v>#REF!</v>
      </c>
      <c r="Q40" t="e">
        <f>Delémont!#REF!</f>
        <v>#REF!</v>
      </c>
      <c r="R40" t="e">
        <f>Delémont!#REF!</f>
        <v>#REF!</v>
      </c>
    </row>
    <row r="41" spans="2:18" x14ac:dyDescent="0.2">
      <c r="B41" t="str">
        <f>Delémont!A19</f>
        <v>Mettembert</v>
      </c>
      <c r="C41">
        <f>Delémont!B19</f>
        <v>2</v>
      </c>
      <c r="D41">
        <f>Delémont!C19</f>
        <v>1</v>
      </c>
      <c r="E41">
        <f>Delémont!D19</f>
        <v>0</v>
      </c>
      <c r="F41">
        <f>Delémont!E19</f>
        <v>1</v>
      </c>
      <c r="G41">
        <f>Delémont!F19</f>
        <v>4</v>
      </c>
      <c r="H41">
        <f>Delémont!G19</f>
        <v>9</v>
      </c>
      <c r="I41">
        <f>Delémont!H19</f>
        <v>2</v>
      </c>
      <c r="J41">
        <f>Delémont!I19</f>
        <v>6</v>
      </c>
      <c r="K41">
        <f>Delémont!J19</f>
        <v>0</v>
      </c>
      <c r="L41">
        <f>Delémont!K19</f>
        <v>5</v>
      </c>
      <c r="M41" t="e">
        <f>Delémont!#REF!</f>
        <v>#REF!</v>
      </c>
      <c r="N41" t="e">
        <f>Delémont!#REF!</f>
        <v>#REF!</v>
      </c>
      <c r="O41" t="e">
        <f>Delémont!#REF!</f>
        <v>#REF!</v>
      </c>
      <c r="P41" t="e">
        <f>Delémont!#REF!</f>
        <v>#REF!</v>
      </c>
      <c r="Q41" t="e">
        <f>Delémont!#REF!</f>
        <v>#REF!</v>
      </c>
      <c r="R41" t="e">
        <f>Delémont!#REF!</f>
        <v>#REF!</v>
      </c>
    </row>
    <row r="42" spans="2:18" x14ac:dyDescent="0.2">
      <c r="B42" t="str">
        <f>'Franches-Montagnes'!A14</f>
        <v>Montfaucon</v>
      </c>
      <c r="C42">
        <f>'Franches-Montagnes'!B14</f>
        <v>51</v>
      </c>
      <c r="D42">
        <f>'Franches-Montagnes'!C14</f>
        <v>17</v>
      </c>
      <c r="E42">
        <f>'Franches-Montagnes'!D14</f>
        <v>7</v>
      </c>
      <c r="F42">
        <f>'Franches-Montagnes'!E14</f>
        <v>12</v>
      </c>
      <c r="G42">
        <f>'Franches-Montagnes'!F14</f>
        <v>13</v>
      </c>
      <c r="H42">
        <f>'Franches-Montagnes'!G14</f>
        <v>25</v>
      </c>
      <c r="I42">
        <f>'Franches-Montagnes'!H14</f>
        <v>1</v>
      </c>
      <c r="J42">
        <f>'Franches-Montagnes'!I14</f>
        <v>22</v>
      </c>
      <c r="K42">
        <f>'Franches-Montagnes'!J14</f>
        <v>10</v>
      </c>
      <c r="L42">
        <f>'Franches-Montagnes'!K14</f>
        <v>12</v>
      </c>
      <c r="M42" t="e">
        <f>'Franches-Montagnes'!#REF!</f>
        <v>#REF!</v>
      </c>
      <c r="N42" t="e">
        <f>'Franches-Montagnes'!#REF!</f>
        <v>#REF!</v>
      </c>
      <c r="O42" t="e">
        <f>'Franches-Montagnes'!#REF!</f>
        <v>#REF!</v>
      </c>
      <c r="P42" t="e">
        <f>'Franches-Montagnes'!#REF!</f>
        <v>#REF!</v>
      </c>
      <c r="Q42" t="e">
        <f>'Franches-Montagnes'!#REF!</f>
        <v>#REF!</v>
      </c>
      <c r="R42" t="e">
        <f>'Franches-Montagnes'!#REF!</f>
        <v>#REF!</v>
      </c>
    </row>
    <row r="43" spans="2:18" x14ac:dyDescent="0.2">
      <c r="B43" t="str">
        <f>Delémont!A20</f>
        <v>Movelier</v>
      </c>
      <c r="C43">
        <f>Delémont!B20</f>
        <v>8</v>
      </c>
      <c r="D43">
        <f>Delémont!C20</f>
        <v>2</v>
      </c>
      <c r="E43">
        <f>Delémont!D20</f>
        <v>13</v>
      </c>
      <c r="F43">
        <f>Delémont!E20</f>
        <v>14</v>
      </c>
      <c r="G43">
        <f>Delémont!F20</f>
        <v>16</v>
      </c>
      <c r="H43">
        <f>Delémont!G20</f>
        <v>10</v>
      </c>
      <c r="I43">
        <f>Delémont!H20</f>
        <v>5</v>
      </c>
      <c r="J43">
        <f>Delémont!I20</f>
        <v>9</v>
      </c>
      <c r="K43">
        <f>Delémont!J20</f>
        <v>14</v>
      </c>
      <c r="L43">
        <f>Delémont!K20</f>
        <v>8</v>
      </c>
      <c r="M43" t="e">
        <f>Delémont!#REF!</f>
        <v>#REF!</v>
      </c>
      <c r="N43" t="e">
        <f>Delémont!#REF!</f>
        <v>#REF!</v>
      </c>
      <c r="O43" t="e">
        <f>Delémont!#REF!</f>
        <v>#REF!</v>
      </c>
      <c r="P43" t="e">
        <f>Delémont!#REF!</f>
        <v>#REF!</v>
      </c>
      <c r="Q43" t="e">
        <f>Delémont!#REF!</f>
        <v>#REF!</v>
      </c>
      <c r="R43" t="e">
        <f>Delémont!#REF!</f>
        <v>#REF!</v>
      </c>
    </row>
    <row r="44" spans="2:18" x14ac:dyDescent="0.2">
      <c r="B44" t="str">
        <f>'Franches-Montagnes'!A15</f>
        <v>Muriaux</v>
      </c>
      <c r="C44">
        <f>'Franches-Montagnes'!B15</f>
        <v>62</v>
      </c>
      <c r="D44">
        <f>'Franches-Montagnes'!C15</f>
        <v>11</v>
      </c>
      <c r="E44">
        <f>'Franches-Montagnes'!D15</f>
        <v>12</v>
      </c>
      <c r="F44">
        <f>'Franches-Montagnes'!E15</f>
        <v>32</v>
      </c>
      <c r="G44">
        <f>'Franches-Montagnes'!F15</f>
        <v>8</v>
      </c>
      <c r="H44">
        <f>'Franches-Montagnes'!G15</f>
        <v>12</v>
      </c>
      <c r="I44">
        <f>'Franches-Montagnes'!H15</f>
        <v>9</v>
      </c>
      <c r="J44">
        <f>'Franches-Montagnes'!I15</f>
        <v>13</v>
      </c>
      <c r="K44">
        <f>'Franches-Montagnes'!J15</f>
        <v>7</v>
      </c>
      <c r="L44">
        <f>'Franches-Montagnes'!K15</f>
        <v>13</v>
      </c>
      <c r="M44" t="e">
        <f>'Franches-Montagnes'!#REF!</f>
        <v>#REF!</v>
      </c>
      <c r="N44" t="e">
        <f>'Franches-Montagnes'!#REF!</f>
        <v>#REF!</v>
      </c>
      <c r="O44" t="e">
        <f>'Franches-Montagnes'!#REF!</f>
        <v>#REF!</v>
      </c>
      <c r="P44" t="e">
        <f>'Franches-Montagnes'!#REF!</f>
        <v>#REF!</v>
      </c>
      <c r="Q44" t="e">
        <f>'Franches-Montagnes'!#REF!</f>
        <v>#REF!</v>
      </c>
      <c r="R44" t="e">
        <f>'Franches-Montagnes'!#REF!</f>
        <v>#REF!</v>
      </c>
    </row>
    <row r="45" spans="2:18" x14ac:dyDescent="0.2">
      <c r="B45" t="str">
        <f>Delémont!A21</f>
        <v>Pleigne</v>
      </c>
      <c r="C45">
        <f>Delémont!B21</f>
        <v>2</v>
      </c>
      <c r="D45">
        <f>Delémont!C21</f>
        <v>2</v>
      </c>
      <c r="E45">
        <f>Delémont!D21</f>
        <v>8</v>
      </c>
      <c r="F45">
        <f>Delémont!E21</f>
        <v>22</v>
      </c>
      <c r="G45">
        <f>Delémont!F21</f>
        <v>13</v>
      </c>
      <c r="H45">
        <f>Delémont!G21</f>
        <v>51</v>
      </c>
      <c r="I45">
        <f>Delémont!H21</f>
        <v>12</v>
      </c>
      <c r="J45">
        <f>Delémont!I21</f>
        <v>17</v>
      </c>
      <c r="K45">
        <f>Delémont!J21</f>
        <v>6</v>
      </c>
      <c r="L45">
        <f>Delémont!K21</f>
        <v>11</v>
      </c>
      <c r="M45" t="e">
        <f>Delémont!#REF!</f>
        <v>#REF!</v>
      </c>
      <c r="N45" t="e">
        <f>Delémont!#REF!</f>
        <v>#REF!</v>
      </c>
      <c r="O45" t="e">
        <f>Delémont!#REF!</f>
        <v>#REF!</v>
      </c>
      <c r="P45" t="e">
        <f>Delémont!#REF!</f>
        <v>#REF!</v>
      </c>
      <c r="Q45" t="e">
        <f>Delémont!#REF!</f>
        <v>#REF!</v>
      </c>
      <c r="R45" t="e">
        <f>Delémont!#REF!</f>
        <v>#REF!</v>
      </c>
    </row>
    <row r="46" spans="2:18" x14ac:dyDescent="0.2">
      <c r="B46" t="str">
        <f>Porrentruy!A26</f>
        <v>Porrentruy</v>
      </c>
      <c r="C46">
        <f>Porrentruy!B26</f>
        <v>98</v>
      </c>
      <c r="D46">
        <f>Porrentruy!C26</f>
        <v>45</v>
      </c>
      <c r="E46">
        <f>Porrentruy!D26</f>
        <v>254</v>
      </c>
      <c r="F46">
        <f>Porrentruy!E26</f>
        <v>223</v>
      </c>
      <c r="G46">
        <f>Porrentruy!F26</f>
        <v>259</v>
      </c>
      <c r="H46">
        <f>Porrentruy!G26</f>
        <v>348</v>
      </c>
      <c r="I46">
        <f>Porrentruy!H26</f>
        <v>180</v>
      </c>
      <c r="J46">
        <f>Porrentruy!I26</f>
        <v>256</v>
      </c>
      <c r="K46">
        <f>Porrentruy!J26</f>
        <v>64</v>
      </c>
      <c r="L46">
        <f>Porrentruy!K26</f>
        <v>100</v>
      </c>
      <c r="M46" t="e">
        <f>Porrentruy!#REF!</f>
        <v>#REF!</v>
      </c>
      <c r="N46" t="e">
        <f>Porrentruy!#REF!</f>
        <v>#REF!</v>
      </c>
      <c r="O46" t="e">
        <f>Porrentruy!#REF!</f>
        <v>#REF!</v>
      </c>
      <c r="P46" t="e">
        <f>Porrentruy!#REF!</f>
        <v>#REF!</v>
      </c>
      <c r="Q46" t="e">
        <f>Porrentruy!#REF!</f>
        <v>#REF!</v>
      </c>
      <c r="R46" t="e">
        <f>Porrentruy!#REF!</f>
        <v>#REF!</v>
      </c>
    </row>
    <row r="47" spans="2:18" x14ac:dyDescent="0.2">
      <c r="B47" t="str">
        <f>Delémont!A22</f>
        <v>Rossemaison</v>
      </c>
      <c r="C47">
        <f>Delémont!B22</f>
        <v>6</v>
      </c>
      <c r="D47">
        <f>Delémont!C22</f>
        <v>10</v>
      </c>
      <c r="E47">
        <f>Delémont!D22</f>
        <v>13</v>
      </c>
      <c r="F47">
        <f>Delémont!E22</f>
        <v>22</v>
      </c>
      <c r="G47">
        <f>Delémont!F22</f>
        <v>22</v>
      </c>
      <c r="H47">
        <f>Delémont!G22</f>
        <v>20</v>
      </c>
      <c r="I47">
        <f>Delémont!H22</f>
        <v>17</v>
      </c>
      <c r="J47">
        <f>Delémont!I22</f>
        <v>39</v>
      </c>
      <c r="K47">
        <f>Delémont!J22</f>
        <v>7</v>
      </c>
      <c r="L47">
        <f>Delémont!K22</f>
        <v>15</v>
      </c>
      <c r="M47" t="e">
        <f>Delémont!#REF!</f>
        <v>#REF!</v>
      </c>
      <c r="N47" t="e">
        <f>Delémont!#REF!</f>
        <v>#REF!</v>
      </c>
      <c r="O47" t="e">
        <f>Delémont!#REF!</f>
        <v>#REF!</v>
      </c>
      <c r="P47" t="e">
        <f>Delémont!#REF!</f>
        <v>#REF!</v>
      </c>
      <c r="Q47" t="e">
        <f>Delémont!#REF!</f>
        <v>#REF!</v>
      </c>
      <c r="R47" t="e">
        <f>Delémont!#REF!</f>
        <v>#REF!</v>
      </c>
    </row>
    <row r="48" spans="2:18" x14ac:dyDescent="0.2">
      <c r="B48" t="str">
        <f>'Franches-Montagnes'!A17</f>
        <v>Saignelégier</v>
      </c>
      <c r="C48">
        <f>'Franches-Montagnes'!B17</f>
        <v>268</v>
      </c>
      <c r="D48">
        <f>'Franches-Montagnes'!C17</f>
        <v>59</v>
      </c>
      <c r="E48">
        <f>'Franches-Montagnes'!D17</f>
        <v>38</v>
      </c>
      <c r="F48">
        <f>'Franches-Montagnes'!E17</f>
        <v>40</v>
      </c>
      <c r="G48">
        <f>'Franches-Montagnes'!F17</f>
        <v>88</v>
      </c>
      <c r="H48">
        <f>'Franches-Montagnes'!G17</f>
        <v>86</v>
      </c>
      <c r="I48">
        <f>'Franches-Montagnes'!H17</f>
        <v>53</v>
      </c>
      <c r="J48">
        <f>'Franches-Montagnes'!I17</f>
        <v>150</v>
      </c>
      <c r="K48">
        <f>'Franches-Montagnes'!J17</f>
        <v>21</v>
      </c>
      <c r="L48">
        <f>'Franches-Montagnes'!K17</f>
        <v>58</v>
      </c>
      <c r="M48" t="e">
        <f>'Franches-Montagnes'!#REF!</f>
        <v>#REF!</v>
      </c>
      <c r="N48" t="e">
        <f>'Franches-Montagnes'!#REF!</f>
        <v>#REF!</v>
      </c>
      <c r="O48" t="e">
        <f>'Franches-Montagnes'!#REF!</f>
        <v>#REF!</v>
      </c>
      <c r="P48" t="e">
        <f>'Franches-Montagnes'!#REF!</f>
        <v>#REF!</v>
      </c>
      <c r="Q48" t="e">
        <f>'Franches-Montagnes'!#REF!</f>
        <v>#REF!</v>
      </c>
      <c r="R48" t="e">
        <f>'Franches-Montagnes'!#REF!</f>
        <v>#REF!</v>
      </c>
    </row>
    <row r="49" spans="2:18" x14ac:dyDescent="0.2">
      <c r="B49" t="str">
        <f>'Franches-Montagnes'!A18</f>
        <v>Saint-Brais</v>
      </c>
      <c r="C49">
        <f>'Franches-Montagnes'!B18</f>
        <v>39</v>
      </c>
      <c r="D49">
        <f>'Franches-Montagnes'!C18</f>
        <v>2</v>
      </c>
      <c r="E49">
        <f>'Franches-Montagnes'!D18</f>
        <v>1</v>
      </c>
      <c r="F49">
        <f>'Franches-Montagnes'!E18</f>
        <v>5</v>
      </c>
      <c r="G49">
        <f>'Franches-Montagnes'!F18</f>
        <v>10</v>
      </c>
      <c r="H49">
        <f>'Franches-Montagnes'!G18</f>
        <v>18</v>
      </c>
      <c r="I49">
        <f>'Franches-Montagnes'!H18</f>
        <v>3</v>
      </c>
      <c r="J49">
        <f>'Franches-Montagnes'!I18</f>
        <v>6</v>
      </c>
      <c r="K49">
        <f>'Franches-Montagnes'!J18</f>
        <v>3</v>
      </c>
      <c r="L49">
        <f>'Franches-Montagnes'!K18</f>
        <v>6</v>
      </c>
      <c r="M49" t="e">
        <f>'Franches-Montagnes'!#REF!</f>
        <v>#REF!</v>
      </c>
      <c r="N49" t="e">
        <f>'Franches-Montagnes'!#REF!</f>
        <v>#REF!</v>
      </c>
      <c r="O49" t="e">
        <f>'Franches-Montagnes'!#REF!</f>
        <v>#REF!</v>
      </c>
      <c r="P49" t="e">
        <f>'Franches-Montagnes'!#REF!</f>
        <v>#REF!</v>
      </c>
      <c r="Q49" t="e">
        <f>'Franches-Montagnes'!#REF!</f>
        <v>#REF!</v>
      </c>
      <c r="R49" t="e">
        <f>'Franches-Montagnes'!#REF!</f>
        <v>#REF!</v>
      </c>
    </row>
    <row r="50" spans="2:18" x14ac:dyDescent="0.2">
      <c r="B50" t="str">
        <f>Delémont!A23</f>
        <v>Saulcy</v>
      </c>
      <c r="C50">
        <f>Delémont!B23</f>
        <v>8</v>
      </c>
      <c r="D50">
        <f>Delémont!C23</f>
        <v>2</v>
      </c>
      <c r="E50">
        <f>Delémont!D23</f>
        <v>6</v>
      </c>
      <c r="F50">
        <f>Delémont!E23</f>
        <v>2</v>
      </c>
      <c r="G50">
        <f>Delémont!F23</f>
        <v>9</v>
      </c>
      <c r="H50">
        <f>Delémont!G23</f>
        <v>27</v>
      </c>
      <c r="I50">
        <f>Delémont!H23</f>
        <v>7</v>
      </c>
      <c r="J50">
        <f>Delémont!I23</f>
        <v>4</v>
      </c>
      <c r="K50">
        <f>Delémont!J23</f>
        <v>3</v>
      </c>
      <c r="L50">
        <f>Delémont!K23</f>
        <v>1</v>
      </c>
      <c r="M50" t="e">
        <f>Delémont!#REF!</f>
        <v>#REF!</v>
      </c>
      <c r="N50" t="e">
        <f>Delémont!#REF!</f>
        <v>#REF!</v>
      </c>
      <c r="O50" t="e">
        <f>Delémont!#REF!</f>
        <v>#REF!</v>
      </c>
      <c r="P50" t="e">
        <f>Delémont!#REF!</f>
        <v>#REF!</v>
      </c>
      <c r="Q50" t="e">
        <f>Delémont!#REF!</f>
        <v>#REF!</v>
      </c>
      <c r="R50" t="e">
        <f>Delémont!#REF!</f>
        <v>#REF!</v>
      </c>
    </row>
    <row r="51" spans="2:18" x14ac:dyDescent="0.2">
      <c r="B51" t="str">
        <f>'Franches-Montagnes'!A19</f>
        <v>Soubey</v>
      </c>
      <c r="C51">
        <f>'Franches-Montagnes'!B19</f>
        <v>16</v>
      </c>
      <c r="D51">
        <f>'Franches-Montagnes'!C19</f>
        <v>0</v>
      </c>
      <c r="E51">
        <f>'Franches-Montagnes'!D19</f>
        <v>3</v>
      </c>
      <c r="F51">
        <f>'Franches-Montagnes'!E19</f>
        <v>5</v>
      </c>
      <c r="G51">
        <f>'Franches-Montagnes'!F19</f>
        <v>4</v>
      </c>
      <c r="H51">
        <f>'Franches-Montagnes'!G19</f>
        <v>3</v>
      </c>
      <c r="I51">
        <f>'Franches-Montagnes'!H19</f>
        <v>2</v>
      </c>
      <c r="J51">
        <f>'Franches-Montagnes'!I19</f>
        <v>3</v>
      </c>
      <c r="K51">
        <f>'Franches-Montagnes'!J19</f>
        <v>0</v>
      </c>
      <c r="L51">
        <f>'Franches-Montagnes'!K19</f>
        <v>0</v>
      </c>
      <c r="M51" t="e">
        <f>'Franches-Montagnes'!#REF!</f>
        <v>#REF!</v>
      </c>
      <c r="N51" t="e">
        <f>'Franches-Montagnes'!#REF!</f>
        <v>#REF!</v>
      </c>
      <c r="O51" t="e">
        <f>'Franches-Montagnes'!#REF!</f>
        <v>#REF!</v>
      </c>
      <c r="P51" t="e">
        <f>'Franches-Montagnes'!#REF!</f>
        <v>#REF!</v>
      </c>
      <c r="Q51" t="e">
        <f>'Franches-Montagnes'!#REF!</f>
        <v>#REF!</v>
      </c>
      <c r="R51" t="e">
        <f>'Franches-Montagnes'!#REF!</f>
        <v>#REF!</v>
      </c>
    </row>
    <row r="52" spans="2:18" x14ac:dyDescent="0.2">
      <c r="B52" t="str">
        <f>Delémont!A24</f>
        <v>Soyhières</v>
      </c>
      <c r="C52">
        <f>Delémont!B24</f>
        <v>13</v>
      </c>
      <c r="D52">
        <f>Delémont!C24</f>
        <v>5</v>
      </c>
      <c r="E52">
        <f>Delémont!D24</f>
        <v>4</v>
      </c>
      <c r="F52">
        <f>Delémont!E24</f>
        <v>11</v>
      </c>
      <c r="G52">
        <f>Delémont!F24</f>
        <v>6</v>
      </c>
      <c r="H52">
        <f>Delémont!G24</f>
        <v>12</v>
      </c>
      <c r="I52">
        <f>Delémont!H24</f>
        <v>9</v>
      </c>
      <c r="J52">
        <f>Delémont!I24</f>
        <v>3</v>
      </c>
      <c r="K52">
        <f>Delémont!J24</f>
        <v>2</v>
      </c>
      <c r="L52">
        <f>Delémont!K24</f>
        <v>4</v>
      </c>
      <c r="M52" t="e">
        <f>Delémont!#REF!</f>
        <v>#REF!</v>
      </c>
      <c r="N52" t="e">
        <f>Delémont!#REF!</f>
        <v>#REF!</v>
      </c>
      <c r="O52" t="e">
        <f>Delémont!#REF!</f>
        <v>#REF!</v>
      </c>
      <c r="P52" t="e">
        <f>Delémont!#REF!</f>
        <v>#REF!</v>
      </c>
      <c r="Q52" t="e">
        <f>Delémont!#REF!</f>
        <v>#REF!</v>
      </c>
      <c r="R52" t="e">
        <f>Delémont!#REF!</f>
        <v>#REF!</v>
      </c>
    </row>
    <row r="53" spans="2:18" x14ac:dyDescent="0.2">
      <c r="B53" t="str">
        <f>Delémont!A25</f>
        <v>Val Terbi</v>
      </c>
      <c r="C53">
        <f>Delémont!B25</f>
        <v>62</v>
      </c>
      <c r="D53">
        <f>Delémont!C25</f>
        <v>40</v>
      </c>
      <c r="E53">
        <f>Delémont!D25</f>
        <v>28</v>
      </c>
      <c r="F53">
        <f>Delémont!E25</f>
        <v>19</v>
      </c>
      <c r="G53">
        <f>Delémont!F25</f>
        <v>92</v>
      </c>
      <c r="H53">
        <f>Delémont!G25</f>
        <v>144</v>
      </c>
      <c r="I53">
        <f>Delémont!H25</f>
        <v>77</v>
      </c>
      <c r="J53">
        <f>Delémont!I25</f>
        <v>150</v>
      </c>
      <c r="K53">
        <f>Delémont!J25</f>
        <v>22</v>
      </c>
      <c r="L53">
        <f>Delémont!K25</f>
        <v>40</v>
      </c>
      <c r="M53" t="e">
        <f>Delémont!#REF!</f>
        <v>#REF!</v>
      </c>
      <c r="N53" t="e">
        <f>Delémont!#REF!</f>
        <v>#REF!</v>
      </c>
      <c r="O53" t="e">
        <f>Delémont!#REF!</f>
        <v>#REF!</v>
      </c>
      <c r="P53" t="e">
        <f>Delémont!#REF!</f>
        <v>#REF!</v>
      </c>
      <c r="Q53" t="e">
        <f>Delémont!#REF!</f>
        <v>#REF!</v>
      </c>
      <c r="R53" t="e">
        <f>Delémont!#REF!</f>
        <v>#REF!</v>
      </c>
    </row>
    <row r="54" spans="2:18" x14ac:dyDescent="0.2">
      <c r="B54" t="str">
        <f>Porrentruy!A27</f>
        <v>Vendlincourt</v>
      </c>
      <c r="C54">
        <f>Porrentruy!B27</f>
        <v>2</v>
      </c>
      <c r="D54">
        <f>Porrentruy!C27</f>
        <v>6</v>
      </c>
      <c r="E54">
        <f>Porrentruy!D27</f>
        <v>60</v>
      </c>
      <c r="F54">
        <f>Porrentruy!E27</f>
        <v>38</v>
      </c>
      <c r="G54">
        <f>Porrentruy!F27</f>
        <v>10</v>
      </c>
      <c r="H54">
        <f>Porrentruy!G27</f>
        <v>53</v>
      </c>
      <c r="I54">
        <f>Porrentruy!H27</f>
        <v>8</v>
      </c>
      <c r="J54">
        <f>Porrentruy!I27</f>
        <v>22</v>
      </c>
      <c r="K54">
        <f>Porrentruy!J27</f>
        <v>4</v>
      </c>
      <c r="L54">
        <f>Porrentruy!K27</f>
        <v>5</v>
      </c>
      <c r="M54" t="e">
        <f>Porrentruy!#REF!</f>
        <v>#REF!</v>
      </c>
      <c r="N54" t="e">
        <f>Porrentruy!#REF!</f>
        <v>#REF!</v>
      </c>
      <c r="O54" t="e">
        <f>Porrentruy!#REF!</f>
        <v>#REF!</v>
      </c>
      <c r="P54" t="e">
        <f>Porrentruy!#REF!</f>
        <v>#REF!</v>
      </c>
      <c r="Q54" t="e">
        <f>Porrentruy!#REF!</f>
        <v>#REF!</v>
      </c>
      <c r="R54" t="e">
        <f>Porrentruy!#REF!</f>
        <v>#REF!</v>
      </c>
    </row>
  </sheetData>
  <sheetProtection password="D047" sheet="1" objects="1" scenarios="1"/>
  <autoFilter ref="B1:R54">
    <sortState ref="B2:R54">
      <sortCondition ref="B1:B54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Résumé cantonal</vt:lpstr>
      <vt:lpstr>Statistiques</vt:lpstr>
      <vt:lpstr>Delémont</vt:lpstr>
      <vt:lpstr>Porrentruy</vt:lpstr>
      <vt:lpstr>Franches-Montagnes</vt:lpstr>
      <vt:lpstr>Feuille de calcule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Guenin Nicolas</dc:creator>
  <cp:lastModifiedBy>Guenin Nicolas</cp:lastModifiedBy>
  <dcterms:created xsi:type="dcterms:W3CDTF">2015-10-08T14:41:32Z</dcterms:created>
  <dcterms:modified xsi:type="dcterms:W3CDTF">2020-11-19T13:53:16Z</dcterms:modified>
</cp:coreProperties>
</file>