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9" activeTab="49"/>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<sst xmlns="http://schemas.openxmlformats.org/spreadsheetml/2006/main" count="5640" uniqueCount="882">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</sst>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tabSelected="1" workbookViewId="0">
      <selection activeCell="B27" sqref="B2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65</v>
      </c>
    </row>
    <row r="6" spans="1:3" ht="15" customHeight="1" x14ac:dyDescent="0.25">
      <c r="C6" s="33"/>
    </row>
    <row r="7" spans="1:3" ht="15" customHeight="1" x14ac:dyDescent="0.25">
      <c r="C7" s="144" t="s">
        <v>201</v>
      </c>
    </row>
    <row r="8" spans="1:3" x14ac:dyDescent="0.2">
      <c r="A8" s="8">
        <v>10</v>
      </c>
      <c r="B8" s="8" t="s">
        <v>239</v>
      </c>
      <c r="C8" s="13">
        <f>HLOOKUP($B$5,'Bourgeoisie endettement'!$C$7:$P$23,2,0)</f>
        <v>48772491.610000014</v>
      </c>
    </row>
    <row r="9" spans="1:3" x14ac:dyDescent="0.2">
      <c r="C9" s="13"/>
    </row>
    <row r="10" spans="1:3" x14ac:dyDescent="0.2">
      <c r="A10" s="8">
        <v>20</v>
      </c>
      <c r="B10" s="8" t="s">
        <v>251</v>
      </c>
      <c r="C10" s="13">
        <f>HLOOKUP($B$5,'Bourgeoisie endettement'!$C$7:$P$23,4,0)</f>
        <v>9171475.5200000014</v>
      </c>
    </row>
    <row r="11" spans="1:3" x14ac:dyDescent="0.2">
      <c r="C11" s="13"/>
    </row>
    <row r="12" spans="1:3" x14ac:dyDescent="0.2">
      <c r="A12" s="8">
        <v>200</v>
      </c>
      <c r="B12" s="8" t="s">
        <v>448</v>
      </c>
      <c r="C12" s="13">
        <f>HLOOKUP($B$5,'Bourgeoisie endettement'!$C$7:$P$23,6,0)</f>
        <v>348514.93</v>
      </c>
    </row>
    <row r="13" spans="1:3" x14ac:dyDescent="0.2">
      <c r="C13" s="13"/>
    </row>
    <row r="14" spans="1:3" x14ac:dyDescent="0.2">
      <c r="A14" s="8">
        <v>201</v>
      </c>
      <c r="B14" s="8" t="s">
        <v>253</v>
      </c>
      <c r="C14" s="13">
        <f>HLOOKUP($B$5,'Bourgeoisie endettement'!$C$7:$P$23,8,0)</f>
        <v>33000</v>
      </c>
    </row>
    <row r="15" spans="1:3" x14ac:dyDescent="0.2">
      <c r="C15" s="13"/>
    </row>
    <row r="16" spans="1:3" x14ac:dyDescent="0.2">
      <c r="A16" s="8">
        <v>206</v>
      </c>
      <c r="B16" s="8" t="s">
        <v>256</v>
      </c>
      <c r="C16" s="13">
        <f>HLOOKUP($B$5,'Bourgeoisie endettement'!$C$7:$P$23,10,0)</f>
        <v>7492922.5999999996</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7874437.5300000003</v>
      </c>
    </row>
    <row r="22" spans="1:3" ht="15" x14ac:dyDescent="0.25">
      <c r="B22" s="7"/>
      <c r="C22" s="88"/>
    </row>
    <row r="23" spans="1:3" ht="15" x14ac:dyDescent="0.25">
      <c r="B23" s="140" t="s">
        <v>495</v>
      </c>
      <c r="C23" s="142">
        <f>HLOOKUP($B$5,'Bourgeoisie endettement'!$C$7:$P$23,17,0)</f>
        <v>-39601016.089999996</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J177" sqref="J177"/>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J177" sqref="J177"/>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J177" sqref="J17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J177" sqref="J17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J177" sqref="J17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J177" sqref="J17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J177" sqref="J17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J177" sqref="J17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J177" sqref="J17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2023-11-17T09:37:37Z</dcterms:modified>
</cp:coreProperties>
</file>