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33" activeTab="33"/>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T41" i="35" s="1"/>
  <c r="T24" i="40" s="1"/>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T17" i="38"/>
  <c r="T21" i="38" s="1"/>
  <c r="T37" i="40" s="1"/>
  <c r="R22" i="40"/>
  <c r="R17" i="38"/>
  <c r="R21" i="38" s="1"/>
  <c r="R37" i="40" s="1"/>
  <c r="P22" i="40"/>
  <c r="P17" i="38"/>
  <c r="P21" i="38" s="1"/>
  <c r="P37" i="40" s="1"/>
  <c r="N22" i="40"/>
  <c r="N17" i="38"/>
  <c r="N21" i="38" s="1"/>
  <c r="N37" i="40" s="1"/>
  <c r="L22" i="40"/>
  <c r="L17" i="38"/>
  <c r="L21" i="38" s="1"/>
  <c r="L37" i="40" s="1"/>
  <c r="J22" i="40"/>
  <c r="J17" i="38"/>
  <c r="J21" i="38" s="1"/>
  <c r="J37" i="40" s="1"/>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BF33" i="40" l="1"/>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D32" i="35" s="1"/>
  <c r="BF48" i="42"/>
  <c r="D26" i="35" s="1"/>
  <c r="BF49" i="42"/>
  <c r="BF50" i="42"/>
  <c r="D13" i="35" s="1"/>
  <c r="BF51" i="42"/>
  <c r="D11" i="36" s="1"/>
  <c r="BF52" i="42"/>
  <c r="D31" i="35" s="1"/>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D25" i="35" s="1"/>
  <c r="BF26" i="42"/>
  <c r="D12" i="37" s="1"/>
  <c r="BF27" i="42"/>
  <c r="BF28" i="42"/>
  <c r="BF29" i="42"/>
  <c r="D13" i="37" s="1"/>
  <c r="BF30" i="42"/>
  <c r="D14" i="37" s="1"/>
  <c r="BF31" i="42"/>
  <c r="D15" i="37" s="1"/>
  <c r="BF32" i="42"/>
  <c r="D30" i="35" s="1"/>
  <c r="BF33" i="42"/>
  <c r="BF34" i="42"/>
  <c r="BF35" i="42"/>
  <c r="BI18" i="42"/>
  <c r="BH18" i="42"/>
  <c r="BG18" i="42"/>
  <c r="BF18" i="42"/>
  <c r="D7" i="37" s="1"/>
  <c r="BI9" i="42"/>
  <c r="BH9" i="42"/>
  <c r="BG9" i="42"/>
  <c r="BF9" i="42"/>
  <c r="D5" i="38" s="1"/>
  <c r="D12" i="35" l="1"/>
  <c r="BF37" i="40"/>
  <c r="D36" i="43"/>
  <c r="D29" i="37"/>
  <c r="D28" i="35"/>
  <c r="D26" i="37"/>
  <c r="D11" i="35"/>
  <c r="D10" i="35"/>
  <c r="D30" i="37"/>
  <c r="D29" i="35"/>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BF15" i="42"/>
  <c r="D6" i="39" s="1"/>
  <c r="BI14" i="42"/>
  <c r="BH14" i="42"/>
  <c r="BG14" i="42"/>
  <c r="BF14" i="42"/>
  <c r="BI13" i="42"/>
  <c r="BH13" i="42"/>
  <c r="BG13" i="42"/>
  <c r="BF13" i="42"/>
  <c r="D27" i="36" s="1"/>
  <c r="BI12" i="42"/>
  <c r="BH12" i="42"/>
  <c r="BG12" i="42"/>
  <c r="BF12" i="42"/>
  <c r="D26" i="36" s="1"/>
  <c r="BI11" i="42"/>
  <c r="BH11" i="42"/>
  <c r="BG11" i="42"/>
  <c r="BF11" i="42"/>
  <c r="D25" i="36" s="1"/>
  <c r="BI10" i="42"/>
  <c r="BH10" i="42"/>
  <c r="BG10" i="42"/>
  <c r="BF10" i="42"/>
  <c r="D24"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7" i="38" s="1"/>
  <c r="D15" i="35"/>
  <c r="D10" i="39" s="1"/>
  <c r="D8" i="35"/>
  <c r="D15" i="40" s="1"/>
  <c r="D19" i="38" l="1"/>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<sst xmlns="http://schemas.openxmlformats.org/spreadsheetml/2006/main" count="5450" uniqueCount="871">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</sst>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BE19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J43"/>
  <sheetViews>
    <sheetView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1" spans="1:62" ht="18" x14ac:dyDescent="0.25">
      <c r="A1" s="223" t="s">
        <v>491</v>
      </c>
      <c r="B1" s="223"/>
      <c r="C1" s="223"/>
      <c r="D1" s="223"/>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646601710.46999991</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346299432.57999992</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300302277.88999999</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2" ht="15.75" thickBot="1" x14ac:dyDescent="0.3">
      <c r="A17" s="7" t="s">
        <v>501</v>
      </c>
      <c r="B17" s="169"/>
      <c r="D17" s="168">
        <f>IF(D15&lt;&gt;0,D8/D15,"")*100</f>
        <v>145.68720378892164</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2" x14ac:dyDescent="0.2">
      <c r="A18" s="173" t="s">
        <v>502</v>
      </c>
      <c r="B18" s="169"/>
      <c r="D18" s="13"/>
      <c r="BF18" s="13"/>
      <c r="BG18" s="13"/>
      <c r="BH18" s="13"/>
      <c r="BJ18" s="13"/>
    </row>
    <row r="19" spans="1:62" x14ac:dyDescent="0.2">
      <c r="A19" s="173"/>
      <c r="B19" s="169"/>
      <c r="D19" s="13"/>
      <c r="BF19" s="13"/>
      <c r="BG19" s="13"/>
      <c r="BH19" s="13"/>
      <c r="BJ19" s="13"/>
    </row>
    <row r="20" spans="1:62" x14ac:dyDescent="0.2">
      <c r="B20" s="169"/>
      <c r="D20" s="13"/>
      <c r="BF20" s="13"/>
      <c r="BG20" s="13"/>
      <c r="BH20" s="13"/>
      <c r="BJ20" s="13"/>
    </row>
    <row r="21" spans="1:62" ht="15" x14ac:dyDescent="0.25">
      <c r="A21" s="7" t="s">
        <v>503</v>
      </c>
      <c r="B21" s="169"/>
      <c r="D21" s="13"/>
      <c r="BF21" s="13"/>
      <c r="BG21" s="13"/>
      <c r="BH21" s="13"/>
      <c r="BJ21" s="13"/>
    </row>
    <row r="22" spans="1:62" x14ac:dyDescent="0.2">
      <c r="B22" s="169"/>
      <c r="D22" s="13"/>
      <c r="BF22" s="13"/>
      <c r="BG22" s="13"/>
      <c r="BH22" s="13"/>
      <c r="BJ22" s="13"/>
    </row>
    <row r="23" spans="1:62" x14ac:dyDescent="0.2">
      <c r="A23" s="159" t="s">
        <v>504</v>
      </c>
      <c r="B23" s="160"/>
      <c r="C23" s="174">
        <v>90</v>
      </c>
      <c r="D23" s="175">
        <f>'Base de données indicateurs1'!BF55</f>
        <v>4235594.42</v>
      </c>
      <c r="E23" s="176">
        <f>'Base de données indicateurs1'!E55</f>
        <v>-206117.81</v>
      </c>
      <c r="F23" s="176">
        <f>'Base de données indicateurs1'!F55</f>
        <v>-230931.74</v>
      </c>
      <c r="G23" s="176">
        <f>'Base de données indicateurs1'!G55</f>
        <v>277440.62</v>
      </c>
      <c r="H23" s="176">
        <f>'Base de données indicateurs1'!H55</f>
        <v>-54896.01</v>
      </c>
      <c r="I23" s="176">
        <f>'Base de données indicateurs1'!I55</f>
        <v>166774</v>
      </c>
      <c r="J23" s="176">
        <f>'Base de données indicateurs1'!J55</f>
        <v>317395</v>
      </c>
      <c r="K23" s="176">
        <f>'Base de données indicateurs1'!K55</f>
        <v>23773.27</v>
      </c>
      <c r="L23" s="176">
        <f>'Base de données indicateurs1'!L55</f>
        <v>-1042128.57</v>
      </c>
      <c r="M23" s="176">
        <f>'Base de données indicateurs1'!M55</f>
        <v>-288991.67</v>
      </c>
      <c r="N23" s="176">
        <f>'Base de données indicateurs1'!N55</f>
        <v>5101.07</v>
      </c>
      <c r="O23" s="176">
        <f>'Base de données indicateurs1'!O55</f>
        <v>383432.05</v>
      </c>
      <c r="P23" s="176">
        <f>'Base de données indicateurs1'!P55</f>
        <v>-86729.27</v>
      </c>
      <c r="Q23" s="176">
        <f>'Base de données indicateurs1'!Q55</f>
        <v>27333.61</v>
      </c>
      <c r="R23" s="176">
        <f>'Base de données indicateurs1'!R55</f>
        <v>-32883.71</v>
      </c>
      <c r="S23" s="176">
        <f>'Base de données indicateurs1'!S55</f>
        <v>137834.76999999999</v>
      </c>
      <c r="T23" s="176">
        <f>'Base de données indicateurs1'!T55</f>
        <v>100618.68</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762175.92</v>
      </c>
      <c r="Z23" s="176">
        <f>'Base de données indicateurs1'!Z55</f>
        <v>1866501.58</v>
      </c>
      <c r="AA23" s="176">
        <f>'Base de données indicateurs1'!AA55</f>
        <v>-116577.55</v>
      </c>
      <c r="AB23" s="176">
        <f>'Base de données indicateurs1'!AB55</f>
        <v>37709.21</v>
      </c>
      <c r="AC23" s="176">
        <f>'Base de données indicateurs1'!AC55</f>
        <v>7580.24</v>
      </c>
      <c r="AD23" s="176">
        <f>'Base de données indicateurs1'!AD55</f>
        <v>54270.14</v>
      </c>
      <c r="AE23" s="176">
        <f>'Base de données indicateurs1'!AE55</f>
        <v>-258305.8</v>
      </c>
      <c r="AF23" s="176">
        <f>'Base de données indicateurs1'!AF55</f>
        <v>-209245.59</v>
      </c>
      <c r="AG23" s="176">
        <f>'Base de données indicateurs1'!AG55</f>
        <v>570704.15</v>
      </c>
      <c r="AH23" s="176">
        <f>'Base de données indicateurs1'!AH55</f>
        <v>89717.45</v>
      </c>
      <c r="AI23" s="176">
        <f>'Base de données indicateurs1'!AI55</f>
        <v>48632.11</v>
      </c>
      <c r="AJ23" s="176">
        <f>'Base de données indicateurs1'!AJ55</f>
        <v>-49352.77</v>
      </c>
      <c r="AK23" s="176">
        <f>'Base de données indicateurs1'!AK55</f>
        <v>617262.02</v>
      </c>
      <c r="AL23" s="176">
        <f>'Base de données indicateurs1'!AL55</f>
        <v>42549</v>
      </c>
      <c r="AM23" s="176">
        <f>'Base de données indicateurs1'!AM55</f>
        <v>-22426.21</v>
      </c>
      <c r="AN23" s="176">
        <f>'Base de données indicateurs1'!AN55</f>
        <v>-9442.24</v>
      </c>
      <c r="AO23" s="176">
        <f>'Base de données indicateurs1'!AO55</f>
        <v>53245.440000000002</v>
      </c>
      <c r="AP23" s="176">
        <f>'Base de données indicateurs1'!AP55</f>
        <v>-28465.24</v>
      </c>
      <c r="AQ23" s="176">
        <f>'Base de données indicateurs1'!AQ55</f>
        <v>-105515</v>
      </c>
      <c r="AR23" s="176">
        <f>'Base de données indicateurs1'!AR55</f>
        <v>1535.82</v>
      </c>
      <c r="AS23" s="176">
        <f>'Base de données indicateurs1'!AS55</f>
        <v>163520.98000000001</v>
      </c>
      <c r="AT23" s="176">
        <f>'Base de données indicateurs1'!AT55</f>
        <v>-154372.34</v>
      </c>
      <c r="AU23" s="176">
        <f>'Base de données indicateurs1'!AU55</f>
        <v>-213500.08</v>
      </c>
      <c r="AV23" s="176">
        <f>'Base de données indicateurs1'!AV55</f>
        <v>34266.46</v>
      </c>
      <c r="AW23" s="176">
        <f>'Base de données indicateurs1'!AW55</f>
        <v>51005.88</v>
      </c>
      <c r="AX23" s="176">
        <f>'Base de données indicateurs1'!AX55</f>
        <v>-44181.13</v>
      </c>
      <c r="AY23" s="176">
        <f>'Base de données indicateurs1'!AY55</f>
        <v>-87327.44</v>
      </c>
      <c r="AZ23" s="176">
        <f>'Base de données indicateurs1'!AZ55</f>
        <v>7224.15</v>
      </c>
      <c r="BA23" s="176">
        <f>'Base de données indicateurs1'!BA55</f>
        <v>251.69</v>
      </c>
      <c r="BB23" s="176">
        <f>'Base de données indicateurs1'!BB55</f>
        <v>135911</v>
      </c>
      <c r="BC23" s="176">
        <f>'Base de données indicateurs1'!BC55</f>
        <v>1611.37</v>
      </c>
      <c r="BD23" s="176">
        <f>'Base de données indicateurs1'!BD55</f>
        <v>1042023.45</v>
      </c>
      <c r="BE23" s="176">
        <f>'Base de données indicateurs1'!BE55</f>
        <v>53968.13</v>
      </c>
      <c r="BF23" s="13">
        <f t="shared" si="0"/>
        <v>-171454.8</v>
      </c>
      <c r="BG23" s="13">
        <f t="shared" si="1"/>
        <v>2867903.5100000007</v>
      </c>
      <c r="BH23" s="13">
        <f t="shared" si="2"/>
        <v>1539145.71</v>
      </c>
      <c r="BJ23" s="13"/>
    </row>
    <row r="24" spans="1:62" x14ac:dyDescent="0.2">
      <c r="A24" s="162" t="s">
        <v>97</v>
      </c>
      <c r="B24" s="163" t="s">
        <v>224</v>
      </c>
      <c r="C24" s="162">
        <v>33</v>
      </c>
      <c r="D24" s="164">
        <f>'Base de données indicateurs1'!BF21</f>
        <v>25063349.649999999</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92350</v>
      </c>
      <c r="BF24" s="13">
        <f t="shared" si="0"/>
        <v>12902802.43</v>
      </c>
      <c r="BG24" s="13">
        <f t="shared" si="1"/>
        <v>3327280.1599999992</v>
      </c>
      <c r="BH24" s="13">
        <f t="shared" si="2"/>
        <v>8833267.0599999987</v>
      </c>
      <c r="BJ24" s="13"/>
    </row>
    <row r="25" spans="1:62" x14ac:dyDescent="0.2">
      <c r="A25" s="162" t="s">
        <v>226</v>
      </c>
      <c r="B25" s="163" t="s">
        <v>224</v>
      </c>
      <c r="C25" s="162">
        <v>35</v>
      </c>
      <c r="D25" s="164">
        <f>'Base de données indicateurs1'!BF25</f>
        <v>2534975.8100000005</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row>
    <row r="26" spans="1:62" x14ac:dyDescent="0.2">
      <c r="A26" s="162" t="s">
        <v>173</v>
      </c>
      <c r="B26" s="163" t="s">
        <v>225</v>
      </c>
      <c r="C26" s="162">
        <v>45</v>
      </c>
      <c r="D26" s="164">
        <f>'Base de données indicateurs1'!BF48</f>
        <v>3957131.1100000003</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row>
    <row r="27" spans="1:62"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row>
    <row r="28" spans="1:62"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row>
    <row r="29" spans="1:62" x14ac:dyDescent="0.2">
      <c r="A29" s="162" t="s">
        <v>507</v>
      </c>
      <c r="B29" s="163" t="s">
        <v>224</v>
      </c>
      <c r="C29" s="162">
        <v>366</v>
      </c>
      <c r="D29" s="164">
        <f>'Base de données indicateurs1'!BF31</f>
        <v>229456.08000000002</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row>
    <row r="30" spans="1:62" x14ac:dyDescent="0.2">
      <c r="A30" s="162" t="s">
        <v>508</v>
      </c>
      <c r="B30" s="163" t="s">
        <v>224</v>
      </c>
      <c r="C30" s="162">
        <v>389</v>
      </c>
      <c r="D30" s="164">
        <f>'Base de données indicateurs1'!BF32</f>
        <v>6477878.1200000001</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row>
    <row r="31" spans="1:62" x14ac:dyDescent="0.2">
      <c r="A31" s="162" t="s">
        <v>232</v>
      </c>
      <c r="B31" s="163" t="s">
        <v>225</v>
      </c>
      <c r="C31" s="162">
        <v>489</v>
      </c>
      <c r="D31" s="164">
        <f>'Base de données indicateurs1'!BF52</f>
        <v>4143888.6699999995</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row>
    <row r="32" spans="1:62" x14ac:dyDescent="0.2">
      <c r="A32" s="162" t="s">
        <v>509</v>
      </c>
      <c r="B32" s="163" t="s">
        <v>225</v>
      </c>
      <c r="C32" s="162">
        <v>4490</v>
      </c>
      <c r="D32" s="164">
        <f>'Base de données indicateurs1'!BF47</f>
        <v>8461.2900000000009</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row>
    <row r="33" spans="1:62" ht="15" thickBot="1" x14ac:dyDescent="0.25">
      <c r="B33" s="169"/>
      <c r="D33" s="13"/>
      <c r="BF33" s="13"/>
      <c r="BG33" s="13"/>
      <c r="BH33" s="13"/>
      <c r="BJ33" s="13"/>
    </row>
    <row r="34" spans="1:62" ht="15.75" thickBot="1" x14ac:dyDescent="0.3">
      <c r="A34" s="7" t="s">
        <v>510</v>
      </c>
      <c r="B34" s="112"/>
      <c r="C34" s="7"/>
      <c r="D34" s="168">
        <f>SUM(D23:D25,D27:D30)-SUM(D26,D31:D32)</f>
        <v>30452873.009999998</v>
      </c>
      <c r="E34" s="177">
        <f>SUM(E23:E25,E27:E30)-SUM(E26,E31:E32)</f>
        <v>79219.329999999973</v>
      </c>
      <c r="F34" s="167">
        <f t="shared" ref="F34:BE34" si="6">SUM(F23:F25,F27:F30)-SUM(F26,F31:F32)</f>
        <v>-125472.41999999998</v>
      </c>
      <c r="G34" s="167">
        <f t="shared" si="6"/>
        <v>360193.97000000003</v>
      </c>
      <c r="H34" s="167">
        <f t="shared" si="6"/>
        <v>38274.29</v>
      </c>
      <c r="I34" s="167">
        <f t="shared" si="6"/>
        <v>1324905.95</v>
      </c>
      <c r="J34" s="167">
        <f t="shared" si="6"/>
        <v>1125365.67</v>
      </c>
      <c r="K34" s="167">
        <f t="shared" si="6"/>
        <v>1180036.82</v>
      </c>
      <c r="L34" s="167">
        <f t="shared" si="6"/>
        <v>2391598.3299999996</v>
      </c>
      <c r="M34" s="167">
        <f t="shared" si="6"/>
        <v>-98287.840000000026</v>
      </c>
      <c r="N34" s="167">
        <f t="shared" si="6"/>
        <v>74900.3</v>
      </c>
      <c r="O34" s="167">
        <f t="shared" si="6"/>
        <v>2800717.16</v>
      </c>
      <c r="P34" s="167">
        <f t="shared" si="6"/>
        <v>6750.0799999999981</v>
      </c>
      <c r="Q34" s="167">
        <f t="shared" si="6"/>
        <v>39958.61</v>
      </c>
      <c r="R34" s="167">
        <f t="shared" si="6"/>
        <v>53775.94</v>
      </c>
      <c r="S34" s="167">
        <f t="shared" si="6"/>
        <v>2693.3199999999779</v>
      </c>
      <c r="T34" s="167">
        <f t="shared" si="6"/>
        <v>336712.27999999997</v>
      </c>
      <c r="U34" s="167">
        <f t="shared" si="6"/>
        <v>-44233.19</v>
      </c>
      <c r="V34" s="167">
        <f t="shared" si="6"/>
        <v>104905.87000000001</v>
      </c>
      <c r="W34" s="167">
        <f t="shared" si="6"/>
        <v>1940810.4300000002</v>
      </c>
      <c r="X34" s="167">
        <f t="shared" si="6"/>
        <v>101563.76999999999</v>
      </c>
      <c r="Y34" s="167">
        <f t="shared" si="6"/>
        <v>1050199.27</v>
      </c>
      <c r="Z34" s="167">
        <f t="shared" si="6"/>
        <v>3351462.38</v>
      </c>
      <c r="AA34" s="167">
        <f t="shared" si="6"/>
        <v>-5526.0000000000091</v>
      </c>
      <c r="AB34" s="167">
        <f t="shared" si="6"/>
        <v>75351.459999999963</v>
      </c>
      <c r="AC34" s="167">
        <f t="shared" si="6"/>
        <v>113794.14</v>
      </c>
      <c r="AD34" s="167">
        <f t="shared" si="6"/>
        <v>252975.03999999998</v>
      </c>
      <c r="AE34" s="167">
        <f t="shared" si="6"/>
        <v>-119609.33999999998</v>
      </c>
      <c r="AF34" s="167">
        <f t="shared" si="6"/>
        <v>-108373.7</v>
      </c>
      <c r="AG34" s="167">
        <f t="shared" si="6"/>
        <v>1155426.28</v>
      </c>
      <c r="AH34" s="167">
        <f t="shared" si="6"/>
        <v>1288993.95</v>
      </c>
      <c r="AI34" s="167">
        <f t="shared" si="6"/>
        <v>112597.11</v>
      </c>
      <c r="AJ34" s="167">
        <f t="shared" si="6"/>
        <v>131867.22999999998</v>
      </c>
      <c r="AK34" s="167">
        <f t="shared" si="6"/>
        <v>1410963.8900000001</v>
      </c>
      <c r="AL34" s="167">
        <f t="shared" si="6"/>
        <v>439840</v>
      </c>
      <c r="AM34" s="167">
        <f t="shared" si="6"/>
        <v>228942.06</v>
      </c>
      <c r="AN34" s="167">
        <f t="shared" si="6"/>
        <v>40757.96</v>
      </c>
      <c r="AO34" s="167">
        <f t="shared" si="6"/>
        <v>2553182.71</v>
      </c>
      <c r="AP34" s="167">
        <f t="shared" si="6"/>
        <v>82332.509999999995</v>
      </c>
      <c r="AQ34" s="167">
        <f t="shared" si="6"/>
        <v>-9368</v>
      </c>
      <c r="AR34" s="167">
        <f t="shared" si="6"/>
        <v>387597.95999999996</v>
      </c>
      <c r="AS34" s="167">
        <f t="shared" si="6"/>
        <v>360231.08000000007</v>
      </c>
      <c r="AT34" s="167">
        <f t="shared" si="6"/>
        <v>238050.64999999997</v>
      </c>
      <c r="AU34" s="167">
        <f t="shared" si="6"/>
        <v>-192570.18</v>
      </c>
      <c r="AV34" s="167">
        <f t="shared" si="6"/>
        <v>862700.89999999991</v>
      </c>
      <c r="AW34" s="167">
        <f t="shared" si="6"/>
        <v>372341.33</v>
      </c>
      <c r="AX34" s="167">
        <f t="shared" si="6"/>
        <v>-16147.379999999997</v>
      </c>
      <c r="AY34" s="167">
        <f t="shared" si="6"/>
        <v>87845.56</v>
      </c>
      <c r="AZ34" s="167">
        <f t="shared" si="6"/>
        <v>381830.6</v>
      </c>
      <c r="BA34" s="167">
        <f t="shared" si="6"/>
        <v>44166.130000000005</v>
      </c>
      <c r="BB34" s="167">
        <f t="shared" si="6"/>
        <v>796357</v>
      </c>
      <c r="BC34" s="167">
        <f t="shared" si="6"/>
        <v>27300.52</v>
      </c>
      <c r="BD34" s="167">
        <f t="shared" si="6"/>
        <v>3262627.7</v>
      </c>
      <c r="BE34" s="167">
        <f t="shared" si="6"/>
        <v>100343.52000000002</v>
      </c>
      <c r="BF34" s="13">
        <f t="shared" si="0"/>
        <v>11592824.899999997</v>
      </c>
      <c r="BG34" s="13">
        <f t="shared" si="1"/>
        <v>7400721.5899999999</v>
      </c>
      <c r="BH34" s="13">
        <f t="shared" si="2"/>
        <v>11459326.52</v>
      </c>
      <c r="BJ34" s="13"/>
    </row>
    <row r="35" spans="1:62" x14ac:dyDescent="0.2">
      <c r="B35" s="169"/>
      <c r="D35" s="13"/>
      <c r="BF35" s="13"/>
      <c r="BG35" s="13"/>
      <c r="BH35" s="13"/>
      <c r="BJ35" s="13"/>
    </row>
    <row r="36" spans="1:62"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2"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2" ht="15" thickBot="1" x14ac:dyDescent="0.25">
      <c r="B38" s="158"/>
      <c r="D38" s="13"/>
      <c r="BF38" s="13"/>
      <c r="BG38" s="13"/>
      <c r="BH38" s="13"/>
      <c r="BJ38" s="13"/>
    </row>
    <row r="39" spans="1:62"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2" ht="15" thickBot="1" x14ac:dyDescent="0.25">
      <c r="B40" s="158"/>
      <c r="D40" s="13"/>
      <c r="BF40" s="13"/>
      <c r="BG40" s="13"/>
      <c r="BH40" s="13"/>
      <c r="BJ40" s="13"/>
    </row>
    <row r="41" spans="1:62" ht="15.75" thickBot="1" x14ac:dyDescent="0.3">
      <c r="A41" s="7" t="s">
        <v>513</v>
      </c>
      <c r="B41" s="178"/>
      <c r="C41" s="7"/>
      <c r="D41" s="168">
        <f>IF(D39&lt;&gt;0,D34/D39,"")*100</f>
        <v>67.194329389240536</v>
      </c>
      <c r="E41" s="171">
        <f>IF(E39&lt;&gt;0,E34/E39,"")*100</f>
        <v>21.312569445679369</v>
      </c>
      <c r="F41" s="172">
        <f t="shared" ref="F41:BH41" si="8">IF(F39&lt;&gt;0,F34/F39,"")*100</f>
        <v>-563.87537188002761</v>
      </c>
      <c r="G41" s="172">
        <f t="shared" si="8"/>
        <v>203.28533679785812</v>
      </c>
      <c r="H41" s="172">
        <f t="shared" si="8"/>
        <v>-29.030676000647748</v>
      </c>
      <c r="I41" s="172">
        <f t="shared" si="8"/>
        <v>61.208832186463255</v>
      </c>
      <c r="J41" s="172">
        <f t="shared" si="8"/>
        <v>73.501914710136631</v>
      </c>
      <c r="K41" s="172">
        <f t="shared" si="8"/>
        <v>192.09903418549607</v>
      </c>
      <c r="L41" s="172">
        <f t="shared" si="8"/>
        <v>22.649256583754063</v>
      </c>
      <c r="M41" s="172">
        <f t="shared" si="8"/>
        <v>-10.506847950425319</v>
      </c>
      <c r="N41" s="172">
        <f t="shared" si="8"/>
        <v>181.49838554319052</v>
      </c>
      <c r="O41" s="172">
        <f>IF(O39&lt;&gt;0,O34/O39,"")*100</f>
        <v>62.174089402804732</v>
      </c>
      <c r="P41" s="172">
        <f t="shared" si="8"/>
        <v>-5.1249294950926139</v>
      </c>
      <c r="Q41" s="172">
        <f t="shared" si="8"/>
        <v>1826.136690811873</v>
      </c>
      <c r="R41" s="172">
        <f t="shared" si="8"/>
        <v>125.8659849698395</v>
      </c>
      <c r="S41" s="172">
        <f t="shared" si="8"/>
        <v>-1.2176458554437644</v>
      </c>
      <c r="T41" s="172">
        <f t="shared" si="8"/>
        <v>224.59283943831824</v>
      </c>
      <c r="U41" s="172">
        <f t="shared" si="8"/>
        <v>-40.809347000664729</v>
      </c>
      <c r="V41" s="172">
        <f t="shared" si="8"/>
        <v>170.60084238600143</v>
      </c>
      <c r="W41" s="172">
        <f t="shared" si="8"/>
        <v>76.027378875791925</v>
      </c>
      <c r="X41" s="172">
        <f t="shared" si="8"/>
        <v>30.910992823565376</v>
      </c>
      <c r="Y41" s="172">
        <f t="shared" si="8"/>
        <v>239.09338194431641</v>
      </c>
      <c r="Z41" s="172">
        <f>IF(Z39&lt;&gt;0,Z34/Z39,"")*100</f>
        <v>1295.8320947748555</v>
      </c>
      <c r="AA41" s="172">
        <f t="shared" si="8"/>
        <v>-1.6267644256117393</v>
      </c>
      <c r="AB41" s="172">
        <f t="shared" si="8"/>
        <v>42.270596699479249</v>
      </c>
      <c r="AC41" s="172">
        <f t="shared" si="8"/>
        <v>37.348494495900638</v>
      </c>
      <c r="AD41" s="172">
        <f t="shared" si="8"/>
        <v>18.391310523541478</v>
      </c>
      <c r="AE41" s="172">
        <f t="shared" si="8"/>
        <v>-24.766668985772284</v>
      </c>
      <c r="AF41" s="172">
        <f t="shared" si="8"/>
        <v>-19.918783322778165</v>
      </c>
      <c r="AG41" s="172">
        <f t="shared" si="8"/>
        <v>147.00305826583187</v>
      </c>
      <c r="AH41" s="172">
        <f t="shared" si="8"/>
        <v>277.27918916559065</v>
      </c>
      <c r="AI41" s="172">
        <f t="shared" si="8"/>
        <v>539.54630945164683</v>
      </c>
      <c r="AJ41" s="172">
        <f t="shared" si="8"/>
        <v>229.44264987728982</v>
      </c>
      <c r="AK41" s="172">
        <f t="shared" si="8"/>
        <v>525.89147782045325</v>
      </c>
      <c r="AL41" s="172">
        <f t="shared" si="8"/>
        <v>295.26438460629629</v>
      </c>
      <c r="AM41" s="172">
        <f t="shared" si="8"/>
        <v>62.472854951036993</v>
      </c>
      <c r="AN41" s="172">
        <f t="shared" si="8"/>
        <v>207.3510543586091</v>
      </c>
      <c r="AO41" s="172">
        <f t="shared" si="8"/>
        <v>191.45490523694127</v>
      </c>
      <c r="AP41" s="172">
        <f t="shared" si="8"/>
        <v>24.877011658874139</v>
      </c>
      <c r="AQ41" s="172">
        <f t="shared" si="8"/>
        <v>-0.89305593244195847</v>
      </c>
      <c r="AR41" s="172">
        <f t="shared" si="8"/>
        <v>31.922465753648044</v>
      </c>
      <c r="AS41" s="172">
        <f t="shared" si="8"/>
        <v>475.11415868393402</v>
      </c>
      <c r="AT41" s="172">
        <f t="shared" si="8"/>
        <v>25.042181311630234</v>
      </c>
      <c r="AU41" s="172">
        <f t="shared" si="8"/>
        <v>-154.43878152510661</v>
      </c>
      <c r="AV41" s="172">
        <f t="shared" si="8"/>
        <v>43.296409636304261</v>
      </c>
      <c r="AW41" s="172">
        <f t="shared" si="8"/>
        <v>113.54476500245332</v>
      </c>
      <c r="AX41" s="172" t="e">
        <f t="shared" si="8"/>
        <v>#VALUE!</v>
      </c>
      <c r="AY41" s="172">
        <f t="shared" si="8"/>
        <v>103.85434357131582</v>
      </c>
      <c r="AZ41" s="172">
        <f t="shared" si="8"/>
        <v>144.42016621739126</v>
      </c>
      <c r="BA41" s="172">
        <f t="shared" si="8"/>
        <v>4.3823222921746385</v>
      </c>
      <c r="BB41" s="172">
        <f t="shared" si="8"/>
        <v>95.045990170420197</v>
      </c>
      <c r="BC41" s="172">
        <f t="shared" si="8"/>
        <v>10.256202959252656</v>
      </c>
      <c r="BD41" s="172">
        <f t="shared" si="8"/>
        <v>56.743736613665554</v>
      </c>
      <c r="BE41" s="172">
        <f t="shared" si="8"/>
        <v>-358.9966763383195</v>
      </c>
      <c r="BF41" s="172">
        <f t="shared" si="8"/>
        <v>49.63858294665031</v>
      </c>
      <c r="BG41" s="172">
        <f t="shared" si="8"/>
        <v>132.60998634662445</v>
      </c>
      <c r="BH41" s="172">
        <f t="shared" si="8"/>
        <v>69.936551955086486</v>
      </c>
      <c r="BJ41" s="13"/>
    </row>
    <row r="42" spans="1:62" x14ac:dyDescent="0.2">
      <c r="A42" s="173" t="s">
        <v>514</v>
      </c>
      <c r="B42" s="158"/>
    </row>
    <row r="43" spans="1:62" x14ac:dyDescent="0.2">
      <c r="B43" s="158"/>
    </row>
  </sheetData>
  <mergeCells count="1">
    <mergeCell ref="A1:D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S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39606493.800000004</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102331901.60000002</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471291696.03999996</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613230091.44000006</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162.25012579612346</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Z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3" t="s">
        <v>491</v>
      </c>
      <c r="B1" s="223"/>
      <c r="C1" s="223"/>
      <c r="D1" s="223"/>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25063349.649999999</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92350</v>
      </c>
      <c r="BF27" s="13">
        <f t="shared" si="0"/>
        <v>12902802.43</v>
      </c>
      <c r="BG27" s="13">
        <f t="shared" si="1"/>
        <v>3327280.1599999992</v>
      </c>
      <c r="BH27" s="13">
        <f t="shared" si="2"/>
        <v>8833267.0599999987</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28754462.269999996</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80411.489999999991</v>
      </c>
      <c r="BF32" s="13">
        <f t="shared" si="0"/>
        <v>15017923.239999996</v>
      </c>
      <c r="BG32" s="13">
        <f t="shared" si="1"/>
        <v>3634251.7199999997</v>
      </c>
      <c r="BH32" s="13">
        <f t="shared" si="2"/>
        <v>10102287.309999997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7.6079357253196065</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3.1097887579866494</v>
      </c>
      <c r="BF36" s="167">
        <f t="shared" si="6"/>
        <v>7.1260967763076621</v>
      </c>
      <c r="BG36" s="167">
        <f t="shared" si="6"/>
        <v>7.0206739080041185</v>
      </c>
      <c r="BH36" s="167">
        <f t="shared" si="6"/>
        <v>8.7508793099403945</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3"/>
  <sheetViews>
    <sheetView tabSelected="1" workbookViewId="0">
      <pane xSplit="4" ySplit="4" topLeftCell="BB5" activePane="bottomRight" state="frozen"/>
      <selection activeCell="D3" sqref="D3"/>
      <selection pane="topRight" activeCell="D3" sqref="D3"/>
      <selection pane="bottomLeft" activeCell="D3" sqref="D3"/>
      <selection pane="bottomRight" activeCell="D46" sqref="D46"/>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hidden="1" customWidth="1"/>
    <col min="58" max="60" width="18.7109375" style="8" customWidth="1"/>
    <col min="61" max="62" width="11.42578125" style="8"/>
    <col min="63" max="63" width="20.140625" style="8" customWidth="1"/>
    <col min="64" max="16384" width="11.42578125" style="8"/>
  </cols>
  <sheetData>
    <row r="1" spans="1:63" ht="18" x14ac:dyDescent="0.25">
      <c r="A1" s="223" t="s">
        <v>491</v>
      </c>
      <c r="B1" s="223"/>
      <c r="C1" s="223"/>
      <c r="D1" s="223"/>
    </row>
    <row r="3" spans="1:63" ht="15" hidden="1"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hidden="1"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hidden="1" x14ac:dyDescent="0.2">
      <c r="A5" s="159" t="s">
        <v>251</v>
      </c>
      <c r="B5" s="160" t="s">
        <v>224</v>
      </c>
      <c r="C5" s="188">
        <v>20</v>
      </c>
      <c r="D5" s="161">
        <f>'Base de données indicateurs1'!BF9</f>
        <v>646601710.46999991</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hidden="1" x14ac:dyDescent="0.2">
      <c r="A6" s="162" t="s">
        <v>239</v>
      </c>
      <c r="B6" s="163" t="s">
        <v>225</v>
      </c>
      <c r="C6" s="162">
        <v>10</v>
      </c>
      <c r="D6" s="164">
        <f>'Base de données indicateurs1'!BF6</f>
        <v>346299432.57999992</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hidden="1" thickBot="1" x14ac:dyDescent="0.25">
      <c r="A7" s="165"/>
      <c r="B7" s="166"/>
      <c r="C7" s="165"/>
      <c r="D7" s="167"/>
      <c r="BF7" s="13"/>
      <c r="BG7" s="13"/>
      <c r="BH7" s="13"/>
      <c r="BK7" s="13"/>
    </row>
    <row r="8" spans="1:63" ht="15.75" hidden="1" thickBot="1" x14ac:dyDescent="0.3">
      <c r="A8" s="7" t="s">
        <v>495</v>
      </c>
      <c r="B8" s="112"/>
      <c r="C8" s="7"/>
      <c r="D8" s="168">
        <f>D5-D6</f>
        <v>300302277.88999999</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hidden="1" thickBot="1" x14ac:dyDescent="0.25">
      <c r="B9" s="169"/>
      <c r="D9" s="13"/>
      <c r="BF9" s="13"/>
      <c r="BG9" s="13"/>
      <c r="BH9" s="13"/>
      <c r="BK9" s="13"/>
    </row>
    <row r="10" spans="1:63" ht="15.75" hidden="1"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hidden="1" thickBot="1" x14ac:dyDescent="0.25">
      <c r="A11" s="173"/>
      <c r="B11" s="169"/>
      <c r="D11" s="13"/>
      <c r="BF11" s="13"/>
      <c r="BG11" s="13"/>
      <c r="BH11" s="13"/>
      <c r="BK11" s="13"/>
    </row>
    <row r="12" spans="1:63" ht="15.75" hidden="1" thickBot="1" x14ac:dyDescent="0.3">
      <c r="A12" s="7" t="s">
        <v>540</v>
      </c>
      <c r="B12" s="169"/>
      <c r="D12" s="168">
        <f>IF(D10="","",D8/D10)</f>
        <v>4065.5557827117036</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hidden="1" x14ac:dyDescent="0.2">
      <c r="A13" s="173" t="s">
        <v>541</v>
      </c>
      <c r="B13" s="169"/>
      <c r="D13" s="13"/>
      <c r="BF13" s="13"/>
      <c r="BG13" s="13"/>
      <c r="BH13" s="13"/>
      <c r="BK13" s="13"/>
    </row>
    <row r="14" spans="1:63" hidden="1"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16" t="s">
        <v>28</v>
      </c>
      <c r="BG16" s="116" t="s">
        <v>64</v>
      </c>
      <c r="BH16" s="116" t="s">
        <v>16</v>
      </c>
      <c r="BK16" s="13"/>
    </row>
    <row r="17" spans="1:63" ht="15.75" thickBot="1" x14ac:dyDescent="0.3">
      <c r="A17" s="7" t="s">
        <v>543</v>
      </c>
      <c r="D17" s="168">
        <f>'Endett. net + degré d''auto.'!D34</f>
        <v>30452873.009999998</v>
      </c>
      <c r="E17" s="13">
        <f>'Endett. net + degré d''auto.'!E34</f>
        <v>79219.329999999973</v>
      </c>
      <c r="F17" s="13">
        <f>'Endett. net + degré d''auto.'!F34</f>
        <v>-125472.41999999998</v>
      </c>
      <c r="G17" s="13">
        <f>'Endett. net + degré d''auto.'!G34</f>
        <v>360193.97000000003</v>
      </c>
      <c r="H17" s="13">
        <f>'Endett. net + degré d''auto.'!H34</f>
        <v>38274.29</v>
      </c>
      <c r="I17" s="13">
        <f>'Endett. net + degré d''auto.'!I34</f>
        <v>1324905.95</v>
      </c>
      <c r="J17" s="13">
        <f>'Endett. net + degré d''auto.'!J34</f>
        <v>1125365.67</v>
      </c>
      <c r="K17" s="13">
        <f>'Endett. net + degré d''auto.'!K34</f>
        <v>1180036.82</v>
      </c>
      <c r="L17" s="13">
        <f>'Endett. net + degré d''auto.'!L34</f>
        <v>2391598.3299999996</v>
      </c>
      <c r="M17" s="13">
        <f>'Endett. net + degré d''auto.'!M34</f>
        <v>-98287.840000000026</v>
      </c>
      <c r="N17" s="13">
        <f>'Endett. net + degré d''auto.'!N34</f>
        <v>74900.3</v>
      </c>
      <c r="O17" s="13">
        <f>'Endett. net + degré d''auto.'!O34</f>
        <v>2800717.16</v>
      </c>
      <c r="P17" s="13">
        <f>'Endett. net + degré d''auto.'!P34</f>
        <v>6750.0799999999981</v>
      </c>
      <c r="Q17" s="13">
        <f>'Endett. net + degré d''auto.'!Q34</f>
        <v>39958.61</v>
      </c>
      <c r="R17" s="13">
        <f>'Endett. net + degré d''auto.'!R34</f>
        <v>53775.94</v>
      </c>
      <c r="S17" s="13">
        <f>'Endett. net + degré d''auto.'!S34</f>
        <v>2693.3199999999779</v>
      </c>
      <c r="T17" s="13">
        <f>'Endett. net + degré d''auto.'!T34</f>
        <v>336712.27999999997</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1050199.27</v>
      </c>
      <c r="Z17" s="13">
        <f>'Endett. net + degré d''auto.'!Z34</f>
        <v>3351462.38</v>
      </c>
      <c r="AA17" s="13">
        <f>'Endett. net + degré d''auto.'!AA34</f>
        <v>-5526.0000000000091</v>
      </c>
      <c r="AB17" s="13">
        <f>'Endett. net + degré d''auto.'!AB34</f>
        <v>75351.459999999963</v>
      </c>
      <c r="AC17" s="13">
        <f>'Endett. net + degré d''auto.'!AC34</f>
        <v>113794.14</v>
      </c>
      <c r="AD17" s="13">
        <f>'Endett. net + degré d''auto.'!AD34</f>
        <v>252975.03999999998</v>
      </c>
      <c r="AE17" s="13">
        <f>'Endett. net + degré d''auto.'!AE34</f>
        <v>-119609.33999999998</v>
      </c>
      <c r="AF17" s="13">
        <f>'Endett. net + degré d''auto.'!AF34</f>
        <v>-108373.7</v>
      </c>
      <c r="AG17" s="13">
        <f>'Endett. net + degré d''auto.'!AG34</f>
        <v>1155426.28</v>
      </c>
      <c r="AH17" s="13">
        <f>'Endett. net + degré d''auto.'!AH34</f>
        <v>1288993.95</v>
      </c>
      <c r="AI17" s="13">
        <f>'Endett. net + degré d''auto.'!AI34</f>
        <v>112597.11</v>
      </c>
      <c r="AJ17" s="13">
        <f>'Endett. net + degré d''auto.'!AJ34</f>
        <v>131867.22999999998</v>
      </c>
      <c r="AK17" s="13">
        <f>'Endett. net + degré d''auto.'!AK34</f>
        <v>1410963.8900000001</v>
      </c>
      <c r="AL17" s="13">
        <f>'Endett. net + degré d''auto.'!AL34</f>
        <v>439840</v>
      </c>
      <c r="AM17" s="13">
        <f>'Endett. net + degré d''auto.'!AM34</f>
        <v>228942.06</v>
      </c>
      <c r="AN17" s="13">
        <f>'Endett. net + degré d''auto.'!AN34</f>
        <v>40757.96</v>
      </c>
      <c r="AO17" s="13">
        <f>'Endett. net + degré d''auto.'!AO34</f>
        <v>2553182.71</v>
      </c>
      <c r="AP17" s="13">
        <f>'Endett. net + degré d''auto.'!AP34</f>
        <v>82332.509999999995</v>
      </c>
      <c r="AQ17" s="13">
        <f>'Endett. net + degré d''auto.'!AQ34</f>
        <v>-9368</v>
      </c>
      <c r="AR17" s="13">
        <f>'Endett. net + degré d''auto.'!AR34</f>
        <v>387597.95999999996</v>
      </c>
      <c r="AS17" s="13">
        <f>'Endett. net + degré d''auto.'!AS34</f>
        <v>360231.08000000007</v>
      </c>
      <c r="AT17" s="13">
        <f>'Endett. net + degré d''auto.'!AT34</f>
        <v>238050.64999999997</v>
      </c>
      <c r="AU17" s="13">
        <f>'Endett. net + degré d''auto.'!AU34</f>
        <v>-192570.18</v>
      </c>
      <c r="AV17" s="13">
        <f>'Endett. net + degré d''auto.'!AV34</f>
        <v>862700.89999999991</v>
      </c>
      <c r="AW17" s="13">
        <f>'Endett. net + degré d''auto.'!AW34</f>
        <v>372341.33</v>
      </c>
      <c r="AX17" s="13">
        <f>'Endett. net + degré d''auto.'!AX34</f>
        <v>-16147.379999999997</v>
      </c>
      <c r="AY17" s="13">
        <f>'Endett. net + degré d''auto.'!AY34</f>
        <v>87845.56</v>
      </c>
      <c r="AZ17" s="13">
        <f>'Endett. net + degré d''auto.'!AZ34</f>
        <v>381830.6</v>
      </c>
      <c r="BA17" s="13">
        <f>'Endett. net + degré d''auto.'!BA34</f>
        <v>44166.130000000005</v>
      </c>
      <c r="BB17" s="13">
        <f>'Endett. net + degré d''auto.'!BB34</f>
        <v>796357</v>
      </c>
      <c r="BC17" s="13">
        <f>'Endett. net + degré d''auto.'!BC34</f>
        <v>27300.52</v>
      </c>
      <c r="BD17" s="13">
        <f>'Endett. net + degré d''auto.'!BD34</f>
        <v>3262627.7</v>
      </c>
      <c r="BE17" s="13">
        <f>'Endett. net + degré d''auto.'!BE34</f>
        <v>100343.52000000002</v>
      </c>
      <c r="BF17" s="13">
        <f t="shared" si="0"/>
        <v>11592824.899999997</v>
      </c>
      <c r="BG17" s="13">
        <f t="shared" si="1"/>
        <v>7400721.5899999999</v>
      </c>
      <c r="BH17" s="13">
        <f t="shared" si="2"/>
        <v>11459326.52</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8.0573059699718126</v>
      </c>
      <c r="E21" s="177">
        <f>IF(E19&lt;&gt;0,E17/E19,"")*100</f>
        <v>3.0407966509345101</v>
      </c>
      <c r="F21" s="167">
        <f t="shared" ref="F21:BH21" si="6">IF(F19&lt;&gt;0,F17/F19,"")*100</f>
        <v>-12.183150733302387</v>
      </c>
      <c r="G21" s="167">
        <f t="shared" si="6"/>
        <v>19.170025952402607</v>
      </c>
      <c r="H21" s="167">
        <f t="shared" si="6"/>
        <v>2.0313219790934003</v>
      </c>
      <c r="I21" s="167">
        <f t="shared" si="6"/>
        <v>8.0951303998123496</v>
      </c>
      <c r="J21" s="167">
        <f t="shared" si="6"/>
        <v>7.9321746910321238</v>
      </c>
      <c r="K21" s="167">
        <f t="shared" si="6"/>
        <v>9.9945730230188303</v>
      </c>
      <c r="L21" s="167">
        <f t="shared" si="6"/>
        <v>2.3702386781213347</v>
      </c>
      <c r="M21" s="167">
        <f t="shared" si="6"/>
        <v>-1.2588758154834199</v>
      </c>
      <c r="N21" s="167">
        <f t="shared" si="6"/>
        <v>16.37354316218109</v>
      </c>
      <c r="O21" s="167">
        <f t="shared" si="6"/>
        <v>9.8008462193415742</v>
      </c>
      <c r="P21" s="167">
        <f t="shared" si="6"/>
        <v>0.5802262393057942</v>
      </c>
      <c r="Q21" s="167">
        <f t="shared" si="6"/>
        <v>9.3750354860721448</v>
      </c>
      <c r="R21" s="167">
        <f t="shared" si="6"/>
        <v>5.05434583903729</v>
      </c>
      <c r="S21" s="167">
        <f t="shared" si="6"/>
        <v>0.18845020348629363</v>
      </c>
      <c r="T21" s="167">
        <f t="shared" si="6"/>
        <v>9.9075050291553808</v>
      </c>
      <c r="U21" s="167">
        <f t="shared" si="6"/>
        <v>-4.7712094980843567</v>
      </c>
      <c r="V21" s="167">
        <f t="shared" si="6"/>
        <v>4.6636426792268741</v>
      </c>
      <c r="W21" s="167">
        <f t="shared" si="6"/>
        <v>15.42031506423284</v>
      </c>
      <c r="X21" s="167">
        <f t="shared" si="6"/>
        <v>5.234430222548311</v>
      </c>
      <c r="Y21" s="167">
        <f t="shared" si="6"/>
        <v>21.667788501275041</v>
      </c>
      <c r="Z21" s="167">
        <f t="shared" si="6"/>
        <v>33.86777282112444</v>
      </c>
      <c r="AA21" s="167">
        <f t="shared" si="6"/>
        <v>-9.6049641291264702</v>
      </c>
      <c r="AB21" s="167">
        <f t="shared" si="6"/>
        <v>8.1680928194760458</v>
      </c>
      <c r="AC21" s="167">
        <f t="shared" si="6"/>
        <v>4.3362146257838887</v>
      </c>
      <c r="AD21" s="167">
        <f t="shared" si="6"/>
        <v>13.40641472372652</v>
      </c>
      <c r="AE21" s="167">
        <f t="shared" si="6"/>
        <v>-4.63619216385709</v>
      </c>
      <c r="AF21" s="167">
        <f t="shared" si="6"/>
        <v>-3.8304813174237085</v>
      </c>
      <c r="AG21" s="167">
        <f t="shared" si="6"/>
        <v>11.630181180210785</v>
      </c>
      <c r="AH21" s="167">
        <f t="shared" si="6"/>
        <v>10.370444432550691</v>
      </c>
      <c r="AI21" s="167">
        <f t="shared" si="6"/>
        <v>13.933647652813097</v>
      </c>
      <c r="AJ21" s="167">
        <f t="shared" si="6"/>
        <v>13.063969371397071</v>
      </c>
      <c r="AK21" s="167">
        <f t="shared" si="6"/>
        <v>16.345887786473231</v>
      </c>
      <c r="AL21" s="167">
        <f t="shared" si="6"/>
        <v>7.9398575288023823</v>
      </c>
      <c r="AM21" s="167">
        <f t="shared" si="6"/>
        <v>4.4295691149584622</v>
      </c>
      <c r="AN21" s="167">
        <f t="shared" si="6"/>
        <v>6.8067216968784052</v>
      </c>
      <c r="AO21" s="167">
        <f t="shared" si="6"/>
        <v>25.262334877633798</v>
      </c>
      <c r="AP21" s="167">
        <f t="shared" si="6"/>
        <v>2.2922741079788276</v>
      </c>
      <c r="AQ21" s="167">
        <f t="shared" si="6"/>
        <v>-0.40795228247298865</v>
      </c>
      <c r="AR21" s="167">
        <f t="shared" si="6"/>
        <v>12.867216600544285</v>
      </c>
      <c r="AS21" s="167">
        <f t="shared" si="6"/>
        <v>11.476279212388025</v>
      </c>
      <c r="AT21" s="167">
        <f t="shared" si="6"/>
        <v>9.5904084123795208</v>
      </c>
      <c r="AU21" s="167">
        <f t="shared" si="6"/>
        <v>-12.885799330438246</v>
      </c>
      <c r="AV21" s="167">
        <f t="shared" si="6"/>
        <v>12.931553982741267</v>
      </c>
      <c r="AW21" s="167">
        <f t="shared" si="6"/>
        <v>11.305995636370103</v>
      </c>
      <c r="AX21" s="167">
        <f t="shared" si="6"/>
        <v>-2.1332307102690504</v>
      </c>
      <c r="AY21" s="167">
        <f t="shared" si="6"/>
        <v>6.6996022080777999</v>
      </c>
      <c r="AZ21" s="167">
        <f t="shared" si="6"/>
        <v>8.1673514046991329</v>
      </c>
      <c r="BA21" s="167">
        <f t="shared" si="6"/>
        <v>2.7339168110919623</v>
      </c>
      <c r="BB21" s="167">
        <f t="shared" si="6"/>
        <v>13.385285072886846</v>
      </c>
      <c r="BC21" s="167">
        <f t="shared" si="6"/>
        <v>7.1011887111457925</v>
      </c>
      <c r="BD21" s="167">
        <f t="shared" si="6"/>
        <v>7.7426000857874042</v>
      </c>
      <c r="BE21" s="167">
        <f t="shared" si="6"/>
        <v>3.8806288806837017</v>
      </c>
      <c r="BF21" s="167">
        <f t="shared" si="6"/>
        <v>5.5008665864101989</v>
      </c>
      <c r="BG21" s="167">
        <f t="shared" si="6"/>
        <v>14.296767799924371</v>
      </c>
      <c r="BH21" s="167">
        <f t="shared" si="6"/>
        <v>9.9263840229979845</v>
      </c>
      <c r="BK21" s="13"/>
    </row>
    <row r="22" spans="1:63" ht="15" x14ac:dyDescent="0.25">
      <c r="A22" s="173" t="s">
        <v>545</v>
      </c>
      <c r="D22" s="172"/>
      <c r="BF22" s="13"/>
      <c r="BG22" s="13"/>
      <c r="BH22" s="13"/>
      <c r="BK22" s="13"/>
    </row>
    <row r="23" spans="1:63" x14ac:dyDescent="0.2">
      <c r="D23" s="13"/>
      <c r="BF23" s="13"/>
      <c r="BG23" s="13"/>
      <c r="BH23" s="13"/>
      <c r="BK23" s="13"/>
    </row>
    <row r="24" spans="1:63" ht="15" hidden="1" x14ac:dyDescent="0.25">
      <c r="A24" s="7" t="s">
        <v>546</v>
      </c>
      <c r="C24" s="33" t="s">
        <v>493</v>
      </c>
      <c r="D24" s="186" t="s">
        <v>494</v>
      </c>
      <c r="BF24" s="13"/>
      <c r="BG24" s="13"/>
      <c r="BH24" s="13"/>
      <c r="BK24" s="13"/>
    </row>
    <row r="25" spans="1:63" hidden="1" x14ac:dyDescent="0.2">
      <c r="D25" s="13"/>
      <c r="BF25" s="13"/>
      <c r="BG25" s="13"/>
      <c r="BH25" s="13"/>
      <c r="BK25" s="13"/>
    </row>
    <row r="26" spans="1:63" hidden="1"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hidden="1"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hidden="1"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hidden="1"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hidden="1"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hidden="1"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hidden="1" thickBot="1" x14ac:dyDescent="0.25">
      <c r="A32" s="165"/>
      <c r="B32" s="166"/>
      <c r="C32" s="165"/>
      <c r="D32" s="167"/>
      <c r="BF32" s="13"/>
      <c r="BG32" s="13"/>
      <c r="BH32" s="13"/>
      <c r="BK32" s="13"/>
    </row>
    <row r="33" spans="1:63" ht="15.75" hidden="1"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hidden="1" x14ac:dyDescent="0.25">
      <c r="A34" s="7"/>
      <c r="B34" s="112"/>
      <c r="C34" s="7"/>
      <c r="D34" s="167"/>
      <c r="BF34" s="13"/>
      <c r="BG34" s="13"/>
      <c r="BH34" s="13"/>
      <c r="BK34" s="13"/>
    </row>
    <row r="35" spans="1:63" hidden="1"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hidden="1"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hidden="1"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hidden="1" thickBot="1" x14ac:dyDescent="0.3">
      <c r="A38" s="7"/>
      <c r="B38" s="112"/>
      <c r="C38" s="7"/>
      <c r="D38" s="167"/>
      <c r="BF38" s="13"/>
      <c r="BG38" s="13"/>
      <c r="BH38" s="13"/>
      <c r="BK38" s="13"/>
    </row>
    <row r="39" spans="1:63" ht="15.75" hidden="1"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hidden="1" thickBot="1" x14ac:dyDescent="0.25">
      <c r="B40" s="169"/>
      <c r="D40" s="13"/>
      <c r="BF40" s="13"/>
      <c r="BG40" s="13"/>
      <c r="BH40" s="13"/>
      <c r="BK40" s="13"/>
    </row>
    <row r="41" spans="1:63" ht="15.75" hidden="1"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hidden="1" x14ac:dyDescent="0.2">
      <c r="A42" s="173" t="s">
        <v>556</v>
      </c>
      <c r="B42" s="169"/>
      <c r="D42" s="13"/>
      <c r="BK42" s="13"/>
    </row>
    <row r="43" spans="1:63" hidden="1" x14ac:dyDescent="0.2"/>
  </sheetData>
  <mergeCells count="1">
    <mergeCell ref="A1:D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3" t="s">
        <v>491</v>
      </c>
      <c r="B2" s="223"/>
      <c r="C2" s="223"/>
      <c r="D2" s="223"/>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613230091.44000006</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300302277.88999999</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145.68720378892164</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30452873.009999998</v>
      </c>
      <c r="E22" s="19">
        <f>'Endett. net + degré d''auto.'!E34</f>
        <v>79219.329999999973</v>
      </c>
      <c r="F22" s="19">
        <f>'Endett. net + degré d''auto.'!F34</f>
        <v>-125472.41999999998</v>
      </c>
      <c r="G22" s="19">
        <f>'Endett. net + degré d''auto.'!G34</f>
        <v>360193.97000000003</v>
      </c>
      <c r="H22" s="19">
        <f>'Endett. net + degré d''auto.'!H34</f>
        <v>38274.29</v>
      </c>
      <c r="I22" s="19">
        <f>'Endett. net + degré d''auto.'!I34</f>
        <v>1324905.95</v>
      </c>
      <c r="J22" s="19">
        <f>'Endett. net + degré d''auto.'!J34</f>
        <v>1125365.67</v>
      </c>
      <c r="K22" s="19">
        <f>'Endett. net + degré d''auto.'!K34</f>
        <v>1180036.82</v>
      </c>
      <c r="L22" s="19">
        <f>'Endett. net + degré d''auto.'!L34</f>
        <v>2391598.3299999996</v>
      </c>
      <c r="M22" s="19">
        <f>'Endett. net + degré d''auto.'!M34</f>
        <v>-98287.840000000026</v>
      </c>
      <c r="N22" s="19">
        <f>'Endett. net + degré d''auto.'!N34</f>
        <v>74900.3</v>
      </c>
      <c r="O22" s="19">
        <f>'Endett. net + degré d''auto.'!O34</f>
        <v>2800717.16</v>
      </c>
      <c r="P22" s="19">
        <f>'Endett. net + degré d''auto.'!P34</f>
        <v>6750.0799999999981</v>
      </c>
      <c r="Q22" s="19">
        <f>'Endett. net + degré d''auto.'!Q34</f>
        <v>39958.61</v>
      </c>
      <c r="R22" s="19">
        <f>'Endett. net + degré d''auto.'!R34</f>
        <v>53775.94</v>
      </c>
      <c r="S22" s="19">
        <f>'Endett. net + degré d''auto.'!S34</f>
        <v>2693.3199999999779</v>
      </c>
      <c r="T22" s="19">
        <f>'Endett. net + degré d''auto.'!T34</f>
        <v>336712.27999999997</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1050199.27</v>
      </c>
      <c r="Z22" s="19">
        <f>'Endett. net + degré d''auto.'!Z34</f>
        <v>3351462.38</v>
      </c>
      <c r="AA22" s="19">
        <f>'Endett. net + degré d''auto.'!AA34</f>
        <v>-5526.0000000000091</v>
      </c>
      <c r="AB22" s="19">
        <f>'Endett. net + degré d''auto.'!AB34</f>
        <v>75351.459999999963</v>
      </c>
      <c r="AC22" s="19">
        <f>'Endett. net + degré d''auto.'!AC34</f>
        <v>113794.14</v>
      </c>
      <c r="AD22" s="19">
        <f>'Endett. net + degré d''auto.'!AD34</f>
        <v>252975.03999999998</v>
      </c>
      <c r="AE22" s="19">
        <f>'Endett. net + degré d''auto.'!AE34</f>
        <v>-119609.33999999998</v>
      </c>
      <c r="AF22" s="19">
        <f>'Endett. net + degré d''auto.'!AF34</f>
        <v>-108373.7</v>
      </c>
      <c r="AG22" s="19">
        <f>'Endett. net + degré d''auto.'!AG34</f>
        <v>1155426.28</v>
      </c>
      <c r="AH22" s="19">
        <f>'Endett. net + degré d''auto.'!AH34</f>
        <v>1288993.95</v>
      </c>
      <c r="AI22" s="19">
        <f>'Endett. net + degré d''auto.'!AI34</f>
        <v>112597.11</v>
      </c>
      <c r="AJ22" s="19">
        <f>'Endett. net + degré d''auto.'!AJ34</f>
        <v>131867.22999999998</v>
      </c>
      <c r="AK22" s="19">
        <f>'Endett. net + degré d''auto.'!AK34</f>
        <v>1410963.8900000001</v>
      </c>
      <c r="AL22" s="19">
        <f>'Endett. net + degré d''auto.'!AL34</f>
        <v>439840</v>
      </c>
      <c r="AM22" s="19">
        <f>'Endett. net + degré d''auto.'!AM34</f>
        <v>228942.06</v>
      </c>
      <c r="AN22" s="19">
        <f>'Endett. net + degré d''auto.'!AN34</f>
        <v>40757.96</v>
      </c>
      <c r="AO22" s="19">
        <f>'Endett. net + degré d''auto.'!AO34</f>
        <v>2553182.71</v>
      </c>
      <c r="AP22" s="19">
        <f>'Endett. net + degré d''auto.'!AP34</f>
        <v>82332.509999999995</v>
      </c>
      <c r="AQ22" s="19">
        <f>'Endett. net + degré d''auto.'!AQ34</f>
        <v>-9368</v>
      </c>
      <c r="AR22" s="19">
        <f>'Endett. net + degré d''auto.'!AR34</f>
        <v>387597.95999999996</v>
      </c>
      <c r="AS22" s="19">
        <f>'Endett. net + degré d''auto.'!AS34</f>
        <v>360231.08000000007</v>
      </c>
      <c r="AT22" s="19">
        <f>'Endett. net + degré d''auto.'!AT34</f>
        <v>238050.64999999997</v>
      </c>
      <c r="AU22" s="19">
        <f>'Endett. net + degré d''auto.'!AU34</f>
        <v>-192570.18</v>
      </c>
      <c r="AV22" s="19">
        <f>'Endett. net + degré d''auto.'!AV34</f>
        <v>862700.89999999991</v>
      </c>
      <c r="AW22" s="19">
        <f>'Endett. net + degré d''auto.'!AW34</f>
        <v>372341.33</v>
      </c>
      <c r="AX22" s="19">
        <f>'Endett. net + degré d''auto.'!AX34</f>
        <v>-16147.379999999997</v>
      </c>
      <c r="AY22" s="19">
        <f>'Endett. net + degré d''auto.'!AY34</f>
        <v>87845.56</v>
      </c>
      <c r="AZ22" s="19">
        <f>'Endett. net + degré d''auto.'!AZ34</f>
        <v>381830.6</v>
      </c>
      <c r="BA22" s="19">
        <f>'Endett. net + degré d''auto.'!BA34</f>
        <v>44166.130000000005</v>
      </c>
      <c r="BB22" s="19">
        <f>'Endett. net + degré d''auto.'!BB34</f>
        <v>796357</v>
      </c>
      <c r="BC22" s="19">
        <f>'Endett. net + degré d''auto.'!BC34</f>
        <v>27300.52</v>
      </c>
      <c r="BD22" s="19">
        <f>'Endett. net + degré d''auto.'!BD34</f>
        <v>3262627.7</v>
      </c>
      <c r="BE22" s="19">
        <f>'Endett. net + degré d''auto.'!BE34</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67.194329389240536</v>
      </c>
      <c r="E24" s="19">
        <f>'Endett. net + degré d''auto.'!E41</f>
        <v>21.312569445679369</v>
      </c>
      <c r="F24" s="19">
        <f>'Endett. net + degré d''auto.'!F41</f>
        <v>-563.87537188002761</v>
      </c>
      <c r="G24" s="19">
        <f>'Endett. net + degré d''auto.'!G41</f>
        <v>203.28533679785812</v>
      </c>
      <c r="H24" s="19">
        <f>'Endett. net + degré d''auto.'!H41</f>
        <v>-29.030676000647748</v>
      </c>
      <c r="I24" s="19">
        <f>'Endett. net + degré d''auto.'!I41</f>
        <v>61.208832186463255</v>
      </c>
      <c r="J24" s="19">
        <f>'Endett. net + degré d''auto.'!J41</f>
        <v>73.501914710136631</v>
      </c>
      <c r="K24" s="19">
        <f>'Endett. net + degré d''auto.'!K41</f>
        <v>192.09903418549607</v>
      </c>
      <c r="L24" s="19">
        <f>'Endett. net + degré d''auto.'!L41</f>
        <v>22.649256583754063</v>
      </c>
      <c r="M24" s="19">
        <f>'Endett. net + degré d''auto.'!M41</f>
        <v>-10.506847950425319</v>
      </c>
      <c r="N24" s="19">
        <f>'Endett. net + degré d''auto.'!N41</f>
        <v>181.49838554319052</v>
      </c>
      <c r="O24" s="19">
        <f>'Endett. net + degré d''auto.'!O41</f>
        <v>62.174089402804732</v>
      </c>
      <c r="P24" s="19">
        <f>'Endett. net + degré d''auto.'!P41</f>
        <v>-5.1249294950926139</v>
      </c>
      <c r="Q24" s="19">
        <f>'Endett. net + degré d''auto.'!Q41</f>
        <v>1826.136690811873</v>
      </c>
      <c r="R24" s="19">
        <f>'Endett. net + degré d''auto.'!R41</f>
        <v>125.8659849698395</v>
      </c>
      <c r="S24" s="19">
        <f>'Endett. net + degré d''auto.'!S41</f>
        <v>-1.2176458554437644</v>
      </c>
      <c r="T24" s="19">
        <f>'Endett. net + degré d''auto.'!T41</f>
        <v>224.59283943831824</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239.09338194431641</v>
      </c>
      <c r="Z24" s="19">
        <f>'Endett. net + degré d''auto.'!Z41</f>
        <v>1295.8320947748555</v>
      </c>
      <c r="AA24" s="19">
        <f>'Endett. net + degré d''auto.'!AA41</f>
        <v>-1.6267644256117393</v>
      </c>
      <c r="AB24" s="19">
        <f>'Endett. net + degré d''auto.'!AB41</f>
        <v>42.270596699479249</v>
      </c>
      <c r="AC24" s="19">
        <f>'Endett. net + degré d''auto.'!AC41</f>
        <v>37.348494495900638</v>
      </c>
      <c r="AD24" s="19">
        <f>'Endett. net + degré d''auto.'!AD41</f>
        <v>18.391310523541478</v>
      </c>
      <c r="AE24" s="19">
        <f>'Endett. net + degré d''auto.'!AE41</f>
        <v>-24.766668985772284</v>
      </c>
      <c r="AF24" s="19">
        <f>'Endett. net + degré d''auto.'!AF41</f>
        <v>-19.918783322778165</v>
      </c>
      <c r="AG24" s="19">
        <f>'Endett. net + degré d''auto.'!AG41</f>
        <v>147.00305826583187</v>
      </c>
      <c r="AH24" s="19">
        <f>'Endett. net + degré d''auto.'!AH41</f>
        <v>277.27918916559065</v>
      </c>
      <c r="AI24" s="19">
        <f>'Endett. net + degré d''auto.'!AI41</f>
        <v>539.54630945164683</v>
      </c>
      <c r="AJ24" s="19">
        <f>'Endett. net + degré d''auto.'!AJ41</f>
        <v>229.44264987728982</v>
      </c>
      <c r="AK24" s="19">
        <f>'Endett. net + degré d''auto.'!AK41</f>
        <v>525.89147782045325</v>
      </c>
      <c r="AL24" s="19">
        <f>'Endett. net + degré d''auto.'!AL41</f>
        <v>295.26438460629629</v>
      </c>
      <c r="AM24" s="19">
        <f>'Endett. net + degré d''auto.'!AM41</f>
        <v>62.472854951036993</v>
      </c>
      <c r="AN24" s="19">
        <f>'Endett. net + degré d''auto.'!AN41</f>
        <v>207.3510543586091</v>
      </c>
      <c r="AO24" s="19">
        <f>'Endett. net + degré d''auto.'!AO41</f>
        <v>191.45490523694127</v>
      </c>
      <c r="AP24" s="19">
        <f>'Endett. net + degré d''auto.'!AP41</f>
        <v>24.877011658874139</v>
      </c>
      <c r="AQ24" s="19">
        <f>'Endett. net + degré d''auto.'!AQ41</f>
        <v>-0.89305593244195847</v>
      </c>
      <c r="AR24" s="19">
        <f>'Endett. net + degré d''auto.'!AR41</f>
        <v>31.922465753648044</v>
      </c>
      <c r="AS24" s="19">
        <f>'Endett. net + degré d''auto.'!AS41</f>
        <v>475.11415868393402</v>
      </c>
      <c r="AT24" s="19">
        <f>'Endett. net + degré d''auto.'!AT41</f>
        <v>25.042181311630234</v>
      </c>
      <c r="AU24" s="19">
        <f>'Endett. net + degré d''auto.'!AU41</f>
        <v>-154.43878152510661</v>
      </c>
      <c r="AV24" s="19">
        <f>'Endett. net + degré d''auto.'!AV41</f>
        <v>43.296409636304261</v>
      </c>
      <c r="AW24" s="19">
        <f>'Endett. net + degré d''auto.'!AW41</f>
        <v>113.54476500245332</v>
      </c>
      <c r="AX24" s="19" t="e">
        <f>'Endett. net + degré d''auto.'!AX41</f>
        <v>#VALUE!</v>
      </c>
      <c r="AY24" s="19">
        <f>'Endett. net + degré d''auto.'!AY41</f>
        <v>103.85434357131582</v>
      </c>
      <c r="AZ24" s="19">
        <f>'Endett. net + degré d''auto.'!AZ41</f>
        <v>144.42016621739126</v>
      </c>
      <c r="BA24" s="19">
        <f>'Endett. net + degré d''auto.'!BA41</f>
        <v>4.3823222921746385</v>
      </c>
      <c r="BB24" s="19">
        <f>'Endett. net + degré d''auto.'!BB41</f>
        <v>95.045990170420197</v>
      </c>
      <c r="BC24" s="19">
        <f>'Endett. net + degré d''auto.'!BC41</f>
        <v>10.256202959252656</v>
      </c>
      <c r="BD24" s="19">
        <f>'Endett. net + degré d''auto.'!BD41</f>
        <v>56.743736613665554</v>
      </c>
      <c r="BE24" s="19">
        <f>'Endett. net + degré d''auto.'!BE41</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162.25012579612346</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7.6079357253196065</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4065.5557827117036</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8.0573059699718126</v>
      </c>
      <c r="E37" s="19">
        <f>'Quotité d''autofinancement'!E21</f>
        <v>3.0407966509345101</v>
      </c>
      <c r="F37" s="19">
        <f>'Quotité d''autofinancement'!F21</f>
        <v>-12.183150733302387</v>
      </c>
      <c r="G37" s="19">
        <f>'Quotité d''autofinancement'!G21</f>
        <v>19.170025952402607</v>
      </c>
      <c r="H37" s="19">
        <f>'Quotité d''autofinancement'!H21</f>
        <v>2.0313219790934003</v>
      </c>
      <c r="I37" s="19">
        <f>'Quotité d''autofinancement'!I21</f>
        <v>8.0951303998123496</v>
      </c>
      <c r="J37" s="19">
        <f>'Quotité d''autofinancement'!J21</f>
        <v>7.9321746910321238</v>
      </c>
      <c r="K37" s="19">
        <f>'Quotité d''autofinancement'!K21</f>
        <v>9.9945730230188303</v>
      </c>
      <c r="L37" s="19">
        <f>'Quotité d''autofinancement'!L21</f>
        <v>2.3702386781213347</v>
      </c>
      <c r="M37" s="19">
        <f>'Quotité d''autofinancement'!M21</f>
        <v>-1.2588758154834199</v>
      </c>
      <c r="N37" s="19">
        <f>'Quotité d''autofinancement'!N21</f>
        <v>16.37354316218109</v>
      </c>
      <c r="O37" s="19">
        <f>'Quotité d''autofinancement'!O21</f>
        <v>9.8008462193415742</v>
      </c>
      <c r="P37" s="19">
        <f>'Quotité d''autofinancement'!P21</f>
        <v>0.5802262393057942</v>
      </c>
      <c r="Q37" s="19">
        <f>'Quotité d''autofinancement'!Q21</f>
        <v>9.3750354860721448</v>
      </c>
      <c r="R37" s="19">
        <f>'Quotité d''autofinancement'!R21</f>
        <v>5.05434583903729</v>
      </c>
      <c r="S37" s="19">
        <f>'Quotité d''autofinancement'!S21</f>
        <v>0.18845020348629363</v>
      </c>
      <c r="T37" s="19">
        <f>'Quotité d''autofinancement'!T21</f>
        <v>9.9075050291553808</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21.667788501275041</v>
      </c>
      <c r="Z37" s="19">
        <f>'Quotité d''autofinancement'!Z21</f>
        <v>33.86777282112444</v>
      </c>
      <c r="AA37" s="19">
        <f>'Quotité d''autofinancement'!AA21</f>
        <v>-9.6049641291264702</v>
      </c>
      <c r="AB37" s="19">
        <f>'Quotité d''autofinancement'!AB21</f>
        <v>8.1680928194760458</v>
      </c>
      <c r="AC37" s="19">
        <f>'Quotité d''autofinancement'!AC21</f>
        <v>4.3362146257838887</v>
      </c>
      <c r="AD37" s="19">
        <f>'Quotité d''autofinancement'!AD21</f>
        <v>13.40641472372652</v>
      </c>
      <c r="AE37" s="19">
        <f>'Quotité d''autofinancement'!AE21</f>
        <v>-4.63619216385709</v>
      </c>
      <c r="AF37" s="19">
        <f>'Quotité d''autofinancement'!AF21</f>
        <v>-3.8304813174237085</v>
      </c>
      <c r="AG37" s="19">
        <f>'Quotité d''autofinancement'!AG21</f>
        <v>11.630181180210785</v>
      </c>
      <c r="AH37" s="19">
        <f>'Quotité d''autofinancement'!AH21</f>
        <v>10.370444432550691</v>
      </c>
      <c r="AI37" s="19">
        <f>'Quotité d''autofinancement'!AI21</f>
        <v>13.933647652813097</v>
      </c>
      <c r="AJ37" s="19">
        <f>'Quotité d''autofinancement'!AJ21</f>
        <v>13.063969371397071</v>
      </c>
      <c r="AK37" s="19">
        <f>'Quotité d''autofinancement'!AK21</f>
        <v>16.345887786473231</v>
      </c>
      <c r="AL37" s="19">
        <f>'Quotité d''autofinancement'!AL21</f>
        <v>7.9398575288023823</v>
      </c>
      <c r="AM37" s="19">
        <f>'Quotité d''autofinancement'!AM21</f>
        <v>4.4295691149584622</v>
      </c>
      <c r="AN37" s="19">
        <f>'Quotité d''autofinancement'!AN21</f>
        <v>6.8067216968784052</v>
      </c>
      <c r="AO37" s="19">
        <f>'Quotité d''autofinancement'!AO21</f>
        <v>25.262334877633798</v>
      </c>
      <c r="AP37" s="19">
        <f>'Quotité d''autofinancement'!AP21</f>
        <v>2.2922741079788276</v>
      </c>
      <c r="AQ37" s="19">
        <f>'Quotité d''autofinancement'!AQ21</f>
        <v>-0.40795228247298865</v>
      </c>
      <c r="AR37" s="19">
        <f>'Quotité d''autofinancement'!AR21</f>
        <v>12.867216600544285</v>
      </c>
      <c r="AS37" s="19">
        <f>'Quotité d''autofinancement'!AS21</f>
        <v>11.476279212388025</v>
      </c>
      <c r="AT37" s="19">
        <f>'Quotité d''autofinancement'!AT21</f>
        <v>9.5904084123795208</v>
      </c>
      <c r="AU37" s="19">
        <f>'Quotité d''autofinancement'!AU21</f>
        <v>-12.885799330438246</v>
      </c>
      <c r="AV37" s="19">
        <f>'Quotité d''autofinancement'!AV21</f>
        <v>12.931553982741267</v>
      </c>
      <c r="AW37" s="19">
        <f>'Quotité d''autofinancement'!AW21</f>
        <v>11.305995636370103</v>
      </c>
      <c r="AX37" s="19">
        <f>'Quotité d''autofinancement'!AX21</f>
        <v>-2.1332307102690504</v>
      </c>
      <c r="AY37" s="19">
        <f>'Quotité d''autofinancement'!AY21</f>
        <v>6.6996022080777999</v>
      </c>
      <c r="AZ37" s="19">
        <f>'Quotité d''autofinancement'!AZ21</f>
        <v>8.1673514046991329</v>
      </c>
      <c r="BA37" s="19">
        <f>'Quotité d''autofinancement'!BA21</f>
        <v>2.7339168110919623</v>
      </c>
      <c r="BB37" s="19">
        <f>'Quotité d''autofinancement'!BB21</f>
        <v>13.385285072886846</v>
      </c>
      <c r="BC37" s="19">
        <f>'Quotité d''autofinancement'!BC21</f>
        <v>7.1011887111457925</v>
      </c>
      <c r="BD37" s="19">
        <f>'Quotité d''autofinancement'!BD21</f>
        <v>7.7426000857874042</v>
      </c>
      <c r="BE37" s="19">
        <f>'Quotité d''autofinancement'!BE21</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3"/>
      <c r="B1" s="223"/>
      <c r="C1" s="223"/>
      <c r="D1" s="223"/>
    </row>
    <row r="2" spans="1:8" ht="18" x14ac:dyDescent="0.25">
      <c r="A2" s="230" t="s">
        <v>831</v>
      </c>
      <c r="B2" s="230"/>
      <c r="C2" s="230"/>
      <c r="D2" s="230"/>
      <c r="E2" s="223"/>
      <c r="F2" s="223"/>
      <c r="G2" s="223"/>
      <c r="H2" s="223"/>
    </row>
    <row r="3" spans="1:8" ht="18" x14ac:dyDescent="0.25">
      <c r="A3" s="193"/>
      <c r="B3" s="193"/>
      <c r="C3" s="193"/>
      <c r="D3" s="193"/>
      <c r="E3" s="193"/>
      <c r="F3" s="193"/>
      <c r="G3" s="193"/>
      <c r="H3" s="193"/>
    </row>
    <row r="4" spans="1:8" ht="15" thickBot="1" x14ac:dyDescent="0.25">
      <c r="B4" s="231" t="s">
        <v>782</v>
      </c>
      <c r="C4" s="231"/>
      <c r="D4" s="231"/>
    </row>
    <row r="5" spans="1:8" ht="15.75" thickBot="1" x14ac:dyDescent="0.3">
      <c r="A5" s="32" t="s">
        <v>569</v>
      </c>
      <c r="B5" s="216" t="s">
        <v>49</v>
      </c>
      <c r="C5" s="217"/>
      <c r="D5" s="218"/>
      <c r="F5" s="158"/>
    </row>
    <row r="6" spans="1:8" ht="15.75" thickBot="1" x14ac:dyDescent="0.3">
      <c r="E6" s="7"/>
      <c r="H6" s="165"/>
    </row>
    <row r="7" spans="1:8" ht="15.75" thickBot="1" x14ac:dyDescent="0.3">
      <c r="A7" s="227" t="s">
        <v>562</v>
      </c>
      <c r="B7" s="228"/>
      <c r="C7" s="228"/>
      <c r="D7" s="229"/>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6" t="s">
        <v>740</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D3" sqref="D3"/>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2023-10-18T08:12:46Z</dcterms:modified>
</cp:coreProperties>
</file>