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raTax\JuraTax_2024\Formules fiscales 2024\Calcul Rachat Fictif\"/>
    </mc:Choice>
  </mc:AlternateContent>
  <workbookProtection workbookPassword="A4DC" lockStructure="1"/>
  <bookViews>
    <workbookView xWindow="240" yWindow="120" windowWidth="18780" windowHeight="11565" tabRatio="501"/>
  </bookViews>
  <sheets>
    <sheet name="Calcul" sheetId="1" r:id="rId1"/>
    <sheet name="Donnees" sheetId="2" state="hidden" r:id="rId2"/>
  </sheets>
  <calcPr calcId="162913"/>
</workbook>
</file>

<file path=xl/calcChain.xml><?xml version="1.0" encoding="utf-8"?>
<calcChain xmlns="http://schemas.openxmlformats.org/spreadsheetml/2006/main">
  <c r="D43" i="1" l="1"/>
  <c r="C36" i="2"/>
  <c r="B51" i="1" l="1"/>
  <c r="E44" i="1" l="1"/>
  <c r="B44" i="2"/>
  <c r="B43" i="2"/>
  <c r="E27" i="1"/>
  <c r="E29" i="1" s="1"/>
  <c r="C43" i="2" l="1"/>
  <c r="D59" i="2" s="1"/>
  <c r="B19" i="1" s="1"/>
  <c r="B20" i="1" s="1"/>
  <c r="B21" i="1" s="1"/>
  <c r="B22" i="1" s="1"/>
  <c r="B23" i="1" s="1"/>
  <c r="C44" i="2"/>
  <c r="E35" i="1" s="1"/>
  <c r="E14" i="1"/>
  <c r="D55" i="2" l="1"/>
  <c r="E34" i="1"/>
  <c r="C45" i="2"/>
  <c r="E36" i="1" s="1"/>
  <c r="E38" i="1" l="1"/>
  <c r="E47" i="1" s="1"/>
</calcChain>
</file>

<file path=xl/sharedStrings.xml><?xml version="1.0" encoding="utf-8"?>
<sst xmlns="http://schemas.openxmlformats.org/spreadsheetml/2006/main" count="59" uniqueCount="54">
  <si>
    <t>Rachat fictif - Calcul de prévoyance</t>
  </si>
  <si>
    <t>Plafond maximum LPP</t>
  </si>
  <si>
    <t>Plafond LPP</t>
  </si>
  <si>
    <t>Année</t>
  </si>
  <si>
    <t>Age max femme</t>
  </si>
  <si>
    <t>Pourcentage prévoyance</t>
  </si>
  <si>
    <t>Age AVS Homme</t>
  </si>
  <si>
    <t>Age AVS Femme</t>
  </si>
  <si>
    <t>Age max homme</t>
  </si>
  <si>
    <t>Rachat fictif ou lacune de prévoyance</t>
  </si>
  <si>
    <t>Date</t>
  </si>
  <si>
    <t>Age</t>
  </si>
  <si>
    <t>Sexe (M / F):</t>
  </si>
  <si>
    <t>Âge du contribuable</t>
  </si>
  <si>
    <t>Différence</t>
  </si>
  <si>
    <t>Différence + M/F</t>
  </si>
  <si>
    <t>Pour calcul du revenu déterminant</t>
  </si>
  <si>
    <t>Données du contribuable</t>
  </si>
  <si>
    <t>Montant max 3ème pilier</t>
  </si>
  <si>
    <t>Numéro de contribuable:</t>
  </si>
  <si>
    <t>Nom, Prénom:</t>
  </si>
  <si>
    <t>M</t>
  </si>
  <si>
    <t>Sexe</t>
  </si>
  <si>
    <t>F</t>
  </si>
  <si>
    <t>Signature</t>
  </si>
  <si>
    <t>Lieu et date</t>
  </si>
  <si>
    <t>Nonbre d'années LPP à supprimer</t>
  </si>
  <si>
    <t>Revenu déterminant (moyenne)</t>
  </si>
  <si>
    <r>
      <t xml:space="preserve">- Avoirs 2ème pilier </t>
    </r>
    <r>
      <rPr>
        <sz val="7"/>
        <rFont val="Arial"/>
        <family val="2"/>
      </rPr>
      <t>(dans institutions de prévoyance ou libre de passage)</t>
    </r>
  </si>
  <si>
    <r>
      <t>-</t>
    </r>
    <r>
      <rPr>
        <sz val="10"/>
        <rFont val="Arial"/>
        <family val="2"/>
      </rPr>
      <t xml:space="preserve"> Prélèvements anticipés du 2ème pilier </t>
    </r>
    <r>
      <rPr>
        <sz val="7"/>
        <rFont val="Arial"/>
        <family val="2"/>
      </rPr>
      <t>(et autres prestations 2ème pilier)</t>
    </r>
  </si>
  <si>
    <t>Calcul des années de cotisations à prendre en compte</t>
  </si>
  <si>
    <t>Âge du contribuable lors de la liquidation</t>
  </si>
  <si>
    <r>
      <t xml:space="preserve">Années de cotis. théorique </t>
    </r>
    <r>
      <rPr>
        <sz val="7"/>
        <rFont val="Arial"/>
        <family val="2"/>
      </rPr>
      <t>(âge lors de la liquidation ./. 25 ans)</t>
    </r>
  </si>
  <si>
    <t>Année fiscale de la cessation d'activité</t>
  </si>
  <si>
    <t>Année de naissance du contribuable</t>
  </si>
  <si>
    <t>Domicile:</t>
  </si>
  <si>
    <t>Revenus indépendants</t>
  </si>
  <si>
    <t>- Réserves latentes réalisées l'année précédent la liquidation</t>
  </si>
  <si>
    <t>Somme des résultats commerciaux</t>
  </si>
  <si>
    <t>Age retraite</t>
  </si>
  <si>
    <r>
      <t xml:space="preserve">Années de cotis. à prendre en compte </t>
    </r>
    <r>
      <rPr>
        <sz val="7"/>
        <rFont val="Arial"/>
        <family val="2"/>
      </rPr>
      <t>(max. 40 ans pour homme et 39 ans pour femme)</t>
    </r>
  </si>
  <si>
    <t>Exercice déterminant</t>
  </si>
  <si>
    <t>Prendre à partir de l'année des 65 ans pour un homme.</t>
  </si>
  <si>
    <t>Prendre à partir de l'année des 64 ans pour une femme.</t>
  </si>
  <si>
    <t>Max:</t>
  </si>
  <si>
    <t>Exercices *</t>
  </si>
  <si>
    <t>* Lors d'une cessation après l'âge légal AVS de la retraite, les 5 exercices précédents l'age légal à la retraite sont pris en compte.</t>
  </si>
  <si>
    <r>
      <t xml:space="preserve">Lacune brute </t>
    </r>
    <r>
      <rPr>
        <sz val="7"/>
        <rFont val="Arial"/>
        <family val="2"/>
      </rPr>
      <t>(revenu déterminant x années de cotisations x 15%)</t>
    </r>
  </si>
  <si>
    <t>Prélèvements anticipés du pilier 3A</t>
  </si>
  <si>
    <t>Avoirs du pilier 3A</t>
  </si>
  <si>
    <t>- Avoirs du plilier 3A supérieurs au "petit" pilier 3A</t>
  </si>
  <si>
    <r>
      <t xml:space="preserve">- Montant maximal du "petit" pilier 3A  </t>
    </r>
    <r>
      <rPr>
        <sz val="7"/>
        <rFont val="Arial"/>
        <family val="2"/>
      </rPr>
      <t>(selon tabelle OFAS)</t>
    </r>
  </si>
  <si>
    <t>Revenu déterminant (avant déductions AVS)</t>
  </si>
  <si>
    <t>Plafond LPP 2023 : Fr. 882'000.-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</si>
</sst>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</cellStyleXfs>
  <cellXfs count="82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8" fillId="0" borderId="0" xfId="0" applyFont="1" applyFill="1" applyBorder="1" applyAlignment="1">
      <alignment horizontal="left" vertical="center"/>
    </xf>
    <xf numFmtId="9" fontId="1" fillId="0" borderId="0" xfId="32" applyFont="1" applyFill="1"/>
    <xf numFmtId="0" fontId="2" fillId="0" borderId="0" xfId="0" applyFont="1" applyFill="1"/>
    <xf numFmtId="0" fontId="8" fillId="0" borderId="0" xfId="0" applyFont="1" applyFill="1"/>
    <xf numFmtId="165" fontId="8" fillId="0" borderId="0" xfId="0" applyNumberFormat="1" applyFont="1"/>
    <xf numFmtId="165" fontId="8" fillId="0" borderId="0" xfId="0" applyNumberFormat="1" applyFont="1" applyFill="1"/>
    <xf numFmtId="0" fontId="0" fillId="23" borderId="9" xfId="0" applyFill="1" applyBorder="1" applyAlignment="1" applyProtection="1">
      <alignment horizontal="center"/>
      <protection locked="0"/>
    </xf>
    <xf numFmtId="3" fontId="0" fillId="23" borderId="10" xfId="0" applyNumberFormat="1" applyFill="1" applyBorder="1" applyProtection="1">
      <protection locked="0"/>
    </xf>
    <xf numFmtId="3" fontId="0" fillId="23" borderId="11" xfId="0" applyNumberFormat="1" applyFill="1" applyBorder="1" applyProtection="1">
      <protection locked="0"/>
    </xf>
    <xf numFmtId="0" fontId="0" fillId="23" borderId="12" xfId="0" applyFill="1" applyBorder="1" applyAlignment="1" applyProtection="1">
      <alignment horizontal="center"/>
      <protection locked="0"/>
    </xf>
    <xf numFmtId="1" fontId="0" fillId="0" borderId="0" xfId="0" applyNumberFormat="1"/>
    <xf numFmtId="3" fontId="8" fillId="23" borderId="11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Protection="1"/>
    <xf numFmtId="3" fontId="0" fillId="0" borderId="11" xfId="0" applyNumberFormat="1" applyFill="1" applyBorder="1" applyProtection="1"/>
    <xf numFmtId="0" fontId="0" fillId="0" borderId="0" xfId="0" applyProtection="1"/>
    <xf numFmtId="0" fontId="22" fillId="0" borderId="13" xfId="0" applyFont="1" applyBorder="1" applyProtection="1"/>
    <xf numFmtId="0" fontId="2" fillId="0" borderId="13" xfId="0" applyFont="1" applyBorder="1" applyProtection="1"/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4" fillId="0" borderId="0" xfId="0" applyFont="1" applyFill="1" applyProtection="1"/>
    <xf numFmtId="0" fontId="24" fillId="0" borderId="0" xfId="0" applyFont="1" applyProtection="1"/>
    <xf numFmtId="0" fontId="0" fillId="0" borderId="0" xfId="0" applyNumberFormat="1" applyFill="1" applyBorder="1" applyProtection="1"/>
    <xf numFmtId="0" fontId="0" fillId="0" borderId="0" xfId="0" applyFill="1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0" xfId="0" applyBorder="1" applyProtection="1"/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" fillId="0" borderId="10" xfId="0" applyFont="1" applyBorder="1" applyProtection="1"/>
    <xf numFmtId="0" fontId="0" fillId="0" borderId="14" xfId="0" applyBorder="1" applyProtection="1"/>
    <xf numFmtId="3" fontId="2" fillId="0" borderId="15" xfId="0" applyNumberFormat="1" applyFont="1" applyBorder="1" applyProtection="1"/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1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1" fontId="2" fillId="0" borderId="15" xfId="0" applyNumberFormat="1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Protection="1"/>
    <xf numFmtId="0" fontId="0" fillId="0" borderId="10" xfId="0" applyFill="1" applyBorder="1" applyAlignment="1" applyProtection="1">
      <alignment horizontal="left"/>
    </xf>
    <xf numFmtId="3" fontId="8" fillId="0" borderId="10" xfId="0" applyNumberFormat="1" applyFont="1" applyBorder="1" applyProtection="1"/>
    <xf numFmtId="0" fontId="0" fillId="0" borderId="11" xfId="0" quotePrefix="1" applyBorder="1" applyProtection="1"/>
    <xf numFmtId="0" fontId="0" fillId="0" borderId="11" xfId="0" applyBorder="1" applyProtection="1"/>
    <xf numFmtId="0" fontId="0" fillId="0" borderId="0" xfId="0" quotePrefix="1" applyBorder="1" applyProtection="1"/>
    <xf numFmtId="3" fontId="8" fillId="0" borderId="0" xfId="0" applyNumberFormat="1" applyFont="1" applyFill="1" applyBorder="1" applyAlignment="1" applyProtection="1">
      <alignment vertical="center"/>
    </xf>
    <xf numFmtId="0" fontId="2" fillId="24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5" fontId="1" fillId="0" borderId="0" xfId="30" applyNumberFormat="1" applyFont="1" applyFill="1" applyBorder="1" applyProtection="1"/>
    <xf numFmtId="0" fontId="8" fillId="0" borderId="0" xfId="0" applyFont="1" applyFill="1" applyBorder="1" applyProtection="1"/>
    <xf numFmtId="0" fontId="0" fillId="0" borderId="10" xfId="0" applyBorder="1" applyAlignment="1" applyProtection="1">
      <alignment horizontal="left"/>
    </xf>
    <xf numFmtId="0" fontId="0" fillId="23" borderId="0" xfId="0" applyFill="1" applyProtection="1">
      <protection locked="0"/>
    </xf>
    <xf numFmtId="0" fontId="0" fillId="0" borderId="0" xfId="0" quotePrefix="1" applyAlignment="1" applyProtection="1">
      <alignment horizontal="left"/>
    </xf>
    <xf numFmtId="0" fontId="8" fillId="0" borderId="10" xfId="0" applyFont="1" applyBorder="1" applyProtection="1"/>
    <xf numFmtId="3" fontId="8" fillId="0" borderId="15" xfId="0" applyNumberFormat="1" applyFont="1" applyBorder="1" applyProtection="1"/>
    <xf numFmtId="0" fontId="0" fillId="0" borderId="0" xfId="0" applyAlignment="1">
      <alignment horizontal="right"/>
    </xf>
    <xf numFmtId="165" fontId="0" fillId="0" borderId="11" xfId="30" applyNumberFormat="1" applyFont="1" applyBorder="1" applyProtection="1"/>
    <xf numFmtId="0" fontId="0" fillId="0" borderId="11" xfId="0" quotePrefix="1" applyBorder="1" applyAlignment="1" applyProtection="1">
      <alignment horizontal="left" indent="1"/>
    </xf>
    <xf numFmtId="165" fontId="0" fillId="0" borderId="16" xfId="30" applyNumberFormat="1" applyFont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0" fontId="0" fillId="0" borderId="10" xfId="0" quotePrefix="1" applyFill="1" applyBorder="1" applyAlignment="1" applyProtection="1">
      <alignment horizontal="left"/>
    </xf>
    <xf numFmtId="0" fontId="0" fillId="0" borderId="11" xfId="0" applyBorder="1" applyAlignment="1" applyProtection="1">
      <alignment horizontal="left" indent="1"/>
    </xf>
    <xf numFmtId="0" fontId="21" fillId="0" borderId="0" xfId="0" applyFont="1" applyFill="1" applyBorder="1" applyAlignment="1"/>
    <xf numFmtId="0" fontId="26" fillId="0" borderId="0" xfId="0" applyFont="1" applyProtection="1"/>
    <xf numFmtId="0" fontId="27" fillId="0" borderId="0" xfId="0" applyFont="1" applyAlignment="1" applyProtection="1">
      <alignment horizontal="left"/>
    </xf>
    <xf numFmtId="0" fontId="24" fillId="0" borderId="0" xfId="0" applyNumberFormat="1" applyFont="1" applyBorder="1" applyAlignment="1" applyProtection="1">
      <alignment horizontal="right" vertical="center" wrapText="1"/>
    </xf>
    <xf numFmtId="0" fontId="0" fillId="23" borderId="17" xfId="0" applyFill="1" applyBorder="1" applyAlignment="1" applyProtection="1">
      <alignment horizontal="left"/>
      <protection locked="0"/>
    </xf>
    <xf numFmtId="0" fontId="0" fillId="23" borderId="11" xfId="0" applyFill="1" applyBorder="1" applyAlignment="1" applyProtection="1">
      <alignment horizontal="left"/>
      <protection locked="0"/>
    </xf>
    <xf numFmtId="0" fontId="0" fillId="23" borderId="18" xfId="0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</xf>
    <xf numFmtId="0" fontId="24" fillId="0" borderId="0" xfId="0" applyNumberFormat="1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horizontal="left"/>
    </xf>
    <xf numFmtId="0" fontId="21" fillId="24" borderId="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Pourcentage" xfId="32" builtinId="5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161925</xdr:colOff>
      <xdr:row>0</xdr:row>
      <xdr:rowOff>381000</xdr:rowOff>
    </xdr:to>
    <xdr:pic>
      <xdr:nvPicPr>
        <xdr:cNvPr id="1116" name="Picture 1" descr="djf_ctr_acompte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56483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36"/>
  <sheetViews>
    <sheetView showGridLines="0" showRowColHeaders="0" tabSelected="1" zoomScale="115" workbookViewId="0">
      <selection activeCell="B2" sqref="B2:E2"/>
    </sheetView>
  </sheetViews>
  <sheetFormatPr baseColWidth="10" defaultColWidth="0" defaultRowHeight="12.75" zeroHeight="1" x14ac:dyDescent="0.2"/>
  <cols>
    <col min="1" max="1" width="2.7109375" style="18" customWidth="1"/>
    <col min="2" max="2" width="42" style="18" customWidth="1"/>
    <col min="3" max="5" width="12.5703125" style="18" customWidth="1"/>
    <col min="6" max="6" width="2.7109375" style="18" customWidth="1"/>
    <col min="7" max="16384" width="11.42578125" style="18" hidden="1"/>
  </cols>
  <sheetData>
    <row r="1" spans="2:5" ht="42" customHeight="1" x14ac:dyDescent="0.2"/>
    <row r="2" spans="2:5" ht="23.25" x14ac:dyDescent="0.35">
      <c r="B2" s="76" t="s">
        <v>0</v>
      </c>
      <c r="C2" s="76"/>
      <c r="D2" s="76"/>
      <c r="E2" s="76"/>
    </row>
    <row r="3" spans="2:5" ht="16.5" customHeight="1" x14ac:dyDescent="0.2"/>
    <row r="4" spans="2:5" ht="15.75" x14ac:dyDescent="0.25">
      <c r="B4" s="19" t="s">
        <v>17</v>
      </c>
      <c r="C4" s="20"/>
      <c r="D4" s="20"/>
      <c r="E4" s="20"/>
    </row>
    <row r="5" spans="2:5" ht="6.75" customHeight="1" x14ac:dyDescent="0.2"/>
    <row r="6" spans="2:5" x14ac:dyDescent="0.2">
      <c r="B6" s="21" t="s">
        <v>20</v>
      </c>
      <c r="C6" s="73"/>
      <c r="D6" s="74"/>
      <c r="E6" s="75"/>
    </row>
    <row r="7" spans="2:5" x14ac:dyDescent="0.2">
      <c r="B7" s="21" t="s">
        <v>35</v>
      </c>
      <c r="C7" s="73"/>
      <c r="D7" s="74"/>
      <c r="E7" s="75"/>
    </row>
    <row r="8" spans="2:5" x14ac:dyDescent="0.2">
      <c r="B8" s="21" t="s">
        <v>19</v>
      </c>
      <c r="C8" s="73"/>
      <c r="D8" s="74"/>
      <c r="E8" s="75"/>
    </row>
    <row r="9" spans="2:5" x14ac:dyDescent="0.2">
      <c r="B9" s="21" t="s">
        <v>12</v>
      </c>
      <c r="C9" s="13"/>
    </row>
    <row r="10" spans="2:5" x14ac:dyDescent="0.2">
      <c r="B10" s="21"/>
      <c r="C10" s="22"/>
    </row>
    <row r="11" spans="2:5" x14ac:dyDescent="0.2">
      <c r="B11" s="21"/>
      <c r="C11" s="23"/>
      <c r="D11" s="23"/>
      <c r="E11" s="24" t="s">
        <v>3</v>
      </c>
    </row>
    <row r="12" spans="2:5" x14ac:dyDescent="0.2">
      <c r="B12" s="21" t="s">
        <v>34</v>
      </c>
      <c r="C12" s="25"/>
      <c r="D12" s="25"/>
      <c r="E12" s="10"/>
    </row>
    <row r="13" spans="2:5" x14ac:dyDescent="0.2">
      <c r="B13" s="21" t="s">
        <v>33</v>
      </c>
      <c r="C13" s="25"/>
      <c r="D13" s="25"/>
      <c r="E13" s="10"/>
    </row>
    <row r="14" spans="2:5" x14ac:dyDescent="0.2">
      <c r="B14" s="21"/>
      <c r="C14" s="25"/>
      <c r="D14" s="26"/>
      <c r="E14" s="27" t="str">
        <f>IF(AND(Donnees!C43&gt;Donnees!C18,C9="M"),"Ce contribuable ayant dépassé l'âge maximum de rachat LPP possible (70 ans), le calcul du rachat fictif n'est pas possible !",IF(AND(Donnees!C43&gt;Donnees!C20,C9="F"),"Ce contribuable ayant dépassé l'âge maximum de rachat LPP possible (70 ans), le calcul du rachat fictif n'est pas possible !",""))</f>
        <v/>
      </c>
    </row>
    <row r="15" spans="2:5" x14ac:dyDescent="0.2">
      <c r="B15" s="21"/>
    </row>
    <row r="16" spans="2:5" ht="15.75" x14ac:dyDescent="0.25">
      <c r="B16" s="19" t="s">
        <v>52</v>
      </c>
      <c r="C16" s="20"/>
      <c r="D16" s="20"/>
      <c r="E16" s="20"/>
    </row>
    <row r="17" spans="1:6" ht="6.75" customHeight="1" x14ac:dyDescent="0.2">
      <c r="A17" s="28"/>
      <c r="B17" s="29"/>
      <c r="C17" s="30"/>
      <c r="D17" s="31"/>
      <c r="E17" s="31"/>
      <c r="F17" s="30"/>
    </row>
    <row r="18" spans="1:6" x14ac:dyDescent="0.2">
      <c r="B18" s="77" t="s">
        <v>45</v>
      </c>
      <c r="C18" s="77"/>
      <c r="D18" s="72" t="s">
        <v>36</v>
      </c>
      <c r="E18" s="72"/>
    </row>
    <row r="19" spans="1:6" x14ac:dyDescent="0.2">
      <c r="B19" s="57">
        <f>IF(C9="M",$E$13-1-Donnees!D55,$E$13-1-Donnees!D59)</f>
        <v>-1</v>
      </c>
      <c r="C19" s="34"/>
      <c r="D19" s="16"/>
      <c r="E19" s="11"/>
    </row>
    <row r="20" spans="1:6" x14ac:dyDescent="0.2">
      <c r="B20" s="57">
        <f>B19-1</f>
        <v>-2</v>
      </c>
      <c r="C20" s="35"/>
      <c r="D20" s="16"/>
      <c r="E20" s="12"/>
    </row>
    <row r="21" spans="1:6" x14ac:dyDescent="0.2">
      <c r="B21" s="57">
        <f>B20-1</f>
        <v>-3</v>
      </c>
      <c r="C21" s="35"/>
      <c r="D21" s="17"/>
      <c r="E21" s="12"/>
    </row>
    <row r="22" spans="1:6" x14ac:dyDescent="0.2">
      <c r="B22" s="57">
        <f>B21-1</f>
        <v>-4</v>
      </c>
      <c r="C22" s="35"/>
      <c r="D22" s="17"/>
      <c r="E22" s="12"/>
    </row>
    <row r="23" spans="1:6" x14ac:dyDescent="0.2">
      <c r="B23" s="57">
        <f>B22-1</f>
        <v>-5</v>
      </c>
      <c r="C23" s="35"/>
      <c r="D23" s="17"/>
      <c r="E23" s="12"/>
    </row>
    <row r="24" spans="1:6" ht="6.75" customHeight="1" x14ac:dyDescent="0.2">
      <c r="B24" s="21"/>
    </row>
    <row r="25" spans="1:6" ht="12.75" customHeight="1" x14ac:dyDescent="0.2">
      <c r="B25" s="59" t="s">
        <v>37</v>
      </c>
      <c r="E25" s="58"/>
    </row>
    <row r="26" spans="1:6" ht="6.75" customHeight="1" thickBot="1" x14ac:dyDescent="0.25">
      <c r="B26" s="21"/>
    </row>
    <row r="27" spans="1:6" ht="13.5" thickBot="1" x14ac:dyDescent="0.25">
      <c r="B27" s="60" t="s">
        <v>38</v>
      </c>
      <c r="C27" s="33"/>
      <c r="D27" s="37"/>
      <c r="E27" s="61">
        <f>SUM(E19:E23)-E25</f>
        <v>0</v>
      </c>
    </row>
    <row r="28" spans="1:6" ht="6.75" customHeight="1" thickBot="1" x14ac:dyDescent="0.25">
      <c r="B28" s="39"/>
      <c r="C28" s="32"/>
      <c r="D28" s="32"/>
      <c r="E28" s="40"/>
    </row>
    <row r="29" spans="1:6" ht="13.5" thickBot="1" x14ac:dyDescent="0.25">
      <c r="B29" s="41" t="s">
        <v>27</v>
      </c>
      <c r="C29" s="33"/>
      <c r="D29" s="37"/>
      <c r="E29" s="38">
        <f>E27/Donnees!C32</f>
        <v>0</v>
      </c>
    </row>
    <row r="30" spans="1:6" x14ac:dyDescent="0.2">
      <c r="B30" s="42"/>
      <c r="C30" s="32"/>
      <c r="D30" s="32"/>
      <c r="E30" s="40"/>
    </row>
    <row r="31" spans="1:6" x14ac:dyDescent="0.2">
      <c r="B31" s="43"/>
    </row>
    <row r="32" spans="1:6" ht="15.75" x14ac:dyDescent="0.25">
      <c r="B32" s="19" t="s">
        <v>30</v>
      </c>
      <c r="C32" s="20"/>
      <c r="D32" s="20"/>
      <c r="E32" s="20"/>
    </row>
    <row r="33" spans="2:6" ht="6.75" customHeight="1" x14ac:dyDescent="0.2">
      <c r="B33" s="29"/>
      <c r="C33" s="30"/>
      <c r="D33" s="31"/>
      <c r="E33" s="31"/>
    </row>
    <row r="34" spans="2:6" x14ac:dyDescent="0.2">
      <c r="B34" s="29" t="s">
        <v>31</v>
      </c>
      <c r="C34" s="30"/>
      <c r="D34" s="31"/>
      <c r="E34" s="44" t="str">
        <f>Donnees!C43&amp;" ans"</f>
        <v>0 ans</v>
      </c>
    </row>
    <row r="35" spans="2:6" ht="13.5" thickBot="1" x14ac:dyDescent="0.25">
      <c r="B35" s="29" t="s">
        <v>32</v>
      </c>
      <c r="C35" s="30"/>
      <c r="D35" s="31"/>
      <c r="E35" s="44" t="str">
        <f>Donnees!C44&amp;" ans"</f>
        <v>-24 ans</v>
      </c>
    </row>
    <row r="36" spans="2:6" ht="13.5" thickBot="1" x14ac:dyDescent="0.25">
      <c r="B36" s="29" t="s">
        <v>40</v>
      </c>
      <c r="C36" s="30"/>
      <c r="D36" s="31"/>
      <c r="E36" s="45" t="str">
        <f>Donnees!C45&amp;" ans"</f>
        <v>-24 ans</v>
      </c>
    </row>
    <row r="37" spans="2:6" x14ac:dyDescent="0.2">
      <c r="F37" s="46"/>
    </row>
    <row r="38" spans="2:6" x14ac:dyDescent="0.2">
      <c r="B38" s="47" t="s">
        <v>47</v>
      </c>
      <c r="C38" s="33"/>
      <c r="D38" s="33"/>
      <c r="E38" s="48">
        <f>E29*Donnees!C21*Donnees!C45</f>
        <v>0</v>
      </c>
      <c r="F38" s="46"/>
    </row>
    <row r="39" spans="2:6" x14ac:dyDescent="0.2">
      <c r="B39" s="49" t="s">
        <v>28</v>
      </c>
      <c r="C39" s="50"/>
      <c r="D39" s="50"/>
      <c r="E39" s="15"/>
      <c r="F39" s="46"/>
    </row>
    <row r="40" spans="2:6" x14ac:dyDescent="0.2">
      <c r="B40" s="49" t="s">
        <v>29</v>
      </c>
      <c r="C40" s="50"/>
      <c r="D40" s="50"/>
      <c r="E40" s="15"/>
      <c r="F40" s="46"/>
    </row>
    <row r="41" spans="2:6" x14ac:dyDescent="0.2">
      <c r="B41" s="68" t="s">
        <v>49</v>
      </c>
      <c r="C41" s="50"/>
      <c r="D41" s="15"/>
      <c r="F41" s="46"/>
    </row>
    <row r="42" spans="2:6" x14ac:dyDescent="0.2">
      <c r="B42" s="68" t="s">
        <v>48</v>
      </c>
      <c r="C42" s="50"/>
      <c r="D42" s="15"/>
      <c r="F42" s="46"/>
    </row>
    <row r="43" spans="2:6" x14ac:dyDescent="0.2">
      <c r="B43" s="64" t="s">
        <v>51</v>
      </c>
      <c r="C43" s="50"/>
      <c r="D43" s="65">
        <f>IF(D41+D42=0,0,INDEX(Donnees!F4:R67,MATCH(E12,Donnees!E4:E67,0),MATCH(E13,Donnees!F3:R3,0)))</f>
        <v>0</v>
      </c>
      <c r="F43" s="46"/>
    </row>
    <row r="44" spans="2:6" x14ac:dyDescent="0.2">
      <c r="B44" s="67" t="s">
        <v>50</v>
      </c>
      <c r="C44" s="33"/>
      <c r="D44" s="66"/>
      <c r="E44" s="63">
        <f>IF(D41+D42-D43&lt;0,0,D41+D42-D43)</f>
        <v>0</v>
      </c>
      <c r="F44" s="46"/>
    </row>
    <row r="45" spans="2:6" x14ac:dyDescent="0.2">
      <c r="B45" s="51"/>
      <c r="C45" s="32"/>
      <c r="D45" s="52"/>
      <c r="F45" s="46"/>
    </row>
    <row r="46" spans="2:6" ht="6.75" customHeight="1" thickBot="1" x14ac:dyDescent="0.25">
      <c r="B46" s="51"/>
      <c r="C46" s="32"/>
      <c r="D46" s="32"/>
      <c r="E46" s="52"/>
      <c r="F46" s="46"/>
    </row>
    <row r="47" spans="2:6" ht="13.5" thickBot="1" x14ac:dyDescent="0.25">
      <c r="B47" s="36" t="s">
        <v>9</v>
      </c>
      <c r="C47" s="33"/>
      <c r="D47" s="37"/>
      <c r="E47" s="38">
        <f>IF(E38-E39-E40-E44&lt;0.1,0,E38-E39-E40-E44)</f>
        <v>0</v>
      </c>
      <c r="F47" s="46"/>
    </row>
    <row r="48" spans="2:6" x14ac:dyDescent="0.2">
      <c r="F48" s="46"/>
    </row>
    <row r="49" spans="2:6" x14ac:dyDescent="0.2">
      <c r="B49" s="78" t="s">
        <v>46</v>
      </c>
      <c r="C49" s="78"/>
      <c r="D49" s="78"/>
      <c r="E49" s="78"/>
      <c r="F49" s="46"/>
    </row>
    <row r="50" spans="2:6" x14ac:dyDescent="0.2">
      <c r="B50" s="70" t="s">
        <v>53</v>
      </c>
      <c r="F50" s="46"/>
    </row>
    <row r="51" spans="2:6" x14ac:dyDescent="0.2">
      <c r="B51" s="71" t="str">
        <f>IF(E39+E40+D41+D42&gt;=1,"Veuillez joindre les justificatifs de vos institutions de prévoyance.","")</f>
        <v/>
      </c>
      <c r="C51" s="71"/>
      <c r="D51" s="71"/>
      <c r="E51" s="71"/>
      <c r="F51" s="46"/>
    </row>
    <row r="52" spans="2:6" x14ac:dyDescent="0.2">
      <c r="F52" s="46"/>
    </row>
    <row r="53" spans="2:6" x14ac:dyDescent="0.2">
      <c r="B53" s="18" t="s">
        <v>25</v>
      </c>
      <c r="D53" s="18" t="s">
        <v>24</v>
      </c>
    </row>
    <row r="54" spans="2:6" x14ac:dyDescent="0.2">
      <c r="B54" s="32"/>
      <c r="D54" s="32"/>
      <c r="E54" s="32"/>
    </row>
    <row r="55" spans="2:6" x14ac:dyDescent="0.2">
      <c r="B55" s="33"/>
      <c r="D55" s="33"/>
      <c r="E55" s="33"/>
    </row>
    <row r="56" spans="2:6" x14ac:dyDescent="0.2">
      <c r="B56" s="32"/>
      <c r="D56" s="32"/>
      <c r="E56" s="32"/>
    </row>
    <row r="57" spans="2:6" x14ac:dyDescent="0.2">
      <c r="B57" s="32"/>
      <c r="D57" s="32"/>
      <c r="E57" s="32"/>
    </row>
    <row r="58" spans="2:6" hidden="1" x14ac:dyDescent="0.2"/>
    <row r="59" spans="2:6" hidden="1" x14ac:dyDescent="0.2">
      <c r="C59" s="53" t="s">
        <v>22</v>
      </c>
      <c r="D59" s="54"/>
      <c r="E59" s="53" t="s">
        <v>3</v>
      </c>
      <c r="F59" s="46"/>
    </row>
    <row r="60" spans="2:6" hidden="1" x14ac:dyDescent="0.2">
      <c r="C60" s="18" t="s">
        <v>21</v>
      </c>
      <c r="D60" s="28"/>
      <c r="E60" s="18">
        <v>1936</v>
      </c>
      <c r="F60" s="46"/>
    </row>
    <row r="61" spans="2:6" hidden="1" x14ac:dyDescent="0.2">
      <c r="C61" s="18" t="s">
        <v>23</v>
      </c>
      <c r="D61" s="28"/>
      <c r="E61" s="18">
        <v>1937</v>
      </c>
      <c r="F61" s="46"/>
    </row>
    <row r="62" spans="2:6" hidden="1" x14ac:dyDescent="0.2">
      <c r="C62" s="28"/>
      <c r="D62" s="28"/>
      <c r="E62" s="18">
        <v>1938</v>
      </c>
      <c r="F62" s="46"/>
    </row>
    <row r="63" spans="2:6" hidden="1" x14ac:dyDescent="0.2">
      <c r="C63" s="28"/>
      <c r="D63" s="28"/>
      <c r="E63" s="18">
        <v>1939</v>
      </c>
      <c r="F63" s="46"/>
    </row>
    <row r="64" spans="2:6" hidden="1" x14ac:dyDescent="0.2">
      <c r="C64" s="28"/>
      <c r="D64" s="28"/>
      <c r="E64" s="18">
        <v>1940</v>
      </c>
      <c r="F64" s="46"/>
    </row>
    <row r="65" spans="3:6" hidden="1" x14ac:dyDescent="0.2">
      <c r="C65" s="28"/>
      <c r="D65" s="28"/>
      <c r="E65" s="18">
        <v>1941</v>
      </c>
      <c r="F65" s="46"/>
    </row>
    <row r="66" spans="3:6" hidden="1" x14ac:dyDescent="0.2">
      <c r="C66" s="28"/>
      <c r="D66" s="28"/>
      <c r="E66" s="18">
        <v>1942</v>
      </c>
      <c r="F66" s="46"/>
    </row>
    <row r="67" spans="3:6" hidden="1" x14ac:dyDescent="0.2">
      <c r="C67" s="28"/>
      <c r="D67" s="28"/>
      <c r="E67" s="18">
        <v>1943</v>
      </c>
      <c r="F67" s="46"/>
    </row>
    <row r="68" spans="3:6" hidden="1" x14ac:dyDescent="0.2">
      <c r="C68" s="28"/>
      <c r="D68" s="28"/>
      <c r="E68" s="18">
        <v>1944</v>
      </c>
      <c r="F68" s="46"/>
    </row>
    <row r="69" spans="3:6" hidden="1" x14ac:dyDescent="0.2">
      <c r="C69" s="28"/>
      <c r="D69" s="28"/>
      <c r="E69" s="18">
        <v>1945</v>
      </c>
      <c r="F69" s="55"/>
    </row>
    <row r="70" spans="3:6" hidden="1" x14ac:dyDescent="0.2">
      <c r="C70" s="28"/>
      <c r="D70" s="28"/>
      <c r="E70" s="18">
        <v>1946</v>
      </c>
      <c r="F70" s="55"/>
    </row>
    <row r="71" spans="3:6" hidden="1" x14ac:dyDescent="0.2">
      <c r="C71" s="28"/>
      <c r="D71" s="28"/>
      <c r="E71" s="18">
        <v>1947</v>
      </c>
      <c r="F71" s="55"/>
    </row>
    <row r="72" spans="3:6" hidden="1" x14ac:dyDescent="0.2">
      <c r="C72" s="28"/>
      <c r="D72" s="28"/>
      <c r="E72" s="18">
        <v>1948</v>
      </c>
      <c r="F72" s="55"/>
    </row>
    <row r="73" spans="3:6" hidden="1" x14ac:dyDescent="0.2">
      <c r="C73" s="28"/>
      <c r="D73" s="28"/>
      <c r="E73" s="18">
        <v>1949</v>
      </c>
      <c r="F73" s="55"/>
    </row>
    <row r="74" spans="3:6" hidden="1" x14ac:dyDescent="0.2">
      <c r="C74" s="28"/>
      <c r="D74" s="28"/>
      <c r="E74" s="18">
        <v>1950</v>
      </c>
      <c r="F74" s="55"/>
    </row>
    <row r="75" spans="3:6" hidden="1" x14ac:dyDescent="0.2">
      <c r="C75" s="28"/>
      <c r="D75" s="28"/>
      <c r="E75" s="18">
        <v>1951</v>
      </c>
      <c r="F75" s="55"/>
    </row>
    <row r="76" spans="3:6" hidden="1" x14ac:dyDescent="0.2">
      <c r="C76" s="28"/>
      <c r="D76" s="28"/>
      <c r="E76" s="18">
        <v>1952</v>
      </c>
      <c r="F76" s="55"/>
    </row>
    <row r="77" spans="3:6" hidden="1" x14ac:dyDescent="0.2">
      <c r="C77" s="28"/>
      <c r="D77" s="28"/>
      <c r="E77" s="18">
        <v>1953</v>
      </c>
      <c r="F77" s="55"/>
    </row>
    <row r="78" spans="3:6" hidden="1" x14ac:dyDescent="0.2">
      <c r="C78" s="28"/>
      <c r="D78" s="28"/>
      <c r="E78" s="18">
        <v>1954</v>
      </c>
      <c r="F78" s="55"/>
    </row>
    <row r="79" spans="3:6" hidden="1" x14ac:dyDescent="0.2">
      <c r="C79" s="28"/>
      <c r="D79" s="28"/>
      <c r="E79" s="18">
        <v>1955</v>
      </c>
      <c r="F79" s="55"/>
    </row>
    <row r="80" spans="3:6" hidden="1" x14ac:dyDescent="0.2">
      <c r="C80" s="28"/>
      <c r="D80" s="28"/>
      <c r="E80" s="18">
        <v>1956</v>
      </c>
      <c r="F80" s="55"/>
    </row>
    <row r="81" spans="3:6" hidden="1" x14ac:dyDescent="0.2">
      <c r="C81" s="28"/>
      <c r="D81" s="28"/>
      <c r="E81" s="18">
        <v>1957</v>
      </c>
      <c r="F81" s="55"/>
    </row>
    <row r="82" spans="3:6" hidden="1" x14ac:dyDescent="0.2">
      <c r="C82" s="28"/>
      <c r="D82" s="28"/>
      <c r="E82" s="18">
        <v>1958</v>
      </c>
      <c r="F82" s="55"/>
    </row>
    <row r="83" spans="3:6" hidden="1" x14ac:dyDescent="0.2">
      <c r="C83" s="28"/>
      <c r="D83" s="28"/>
      <c r="E83" s="18">
        <v>1959</v>
      </c>
      <c r="F83" s="55"/>
    </row>
    <row r="84" spans="3:6" hidden="1" x14ac:dyDescent="0.2">
      <c r="C84" s="28"/>
      <c r="D84" s="28"/>
      <c r="E84" s="18">
        <v>1960</v>
      </c>
      <c r="F84" s="55"/>
    </row>
    <row r="85" spans="3:6" hidden="1" x14ac:dyDescent="0.2">
      <c r="C85" s="28"/>
      <c r="D85" s="28"/>
      <c r="E85" s="18">
        <v>1961</v>
      </c>
      <c r="F85" s="55"/>
    </row>
    <row r="86" spans="3:6" hidden="1" x14ac:dyDescent="0.2">
      <c r="C86" s="28"/>
      <c r="D86" s="28"/>
      <c r="E86" s="18">
        <v>1962</v>
      </c>
      <c r="F86" s="55"/>
    </row>
    <row r="87" spans="3:6" hidden="1" x14ac:dyDescent="0.2">
      <c r="C87" s="28"/>
      <c r="D87" s="28"/>
      <c r="E87" s="18">
        <v>1963</v>
      </c>
      <c r="F87" s="55"/>
    </row>
    <row r="88" spans="3:6" hidden="1" x14ac:dyDescent="0.2">
      <c r="C88" s="28"/>
      <c r="D88" s="28"/>
      <c r="E88" s="18">
        <v>1964</v>
      </c>
      <c r="F88" s="55"/>
    </row>
    <row r="89" spans="3:6" hidden="1" x14ac:dyDescent="0.2">
      <c r="C89" s="28"/>
      <c r="D89" s="28"/>
      <c r="E89" s="18">
        <v>1965</v>
      </c>
      <c r="F89" s="55"/>
    </row>
    <row r="90" spans="3:6" hidden="1" x14ac:dyDescent="0.2">
      <c r="C90" s="28"/>
      <c r="D90" s="28"/>
      <c r="E90" s="18">
        <v>1966</v>
      </c>
      <c r="F90" s="55"/>
    </row>
    <row r="91" spans="3:6" hidden="1" x14ac:dyDescent="0.2">
      <c r="E91" s="18">
        <v>1967</v>
      </c>
      <c r="F91" s="55"/>
    </row>
    <row r="92" spans="3:6" hidden="1" x14ac:dyDescent="0.2">
      <c r="E92" s="18">
        <v>1968</v>
      </c>
      <c r="F92" s="55"/>
    </row>
    <row r="93" spans="3:6" hidden="1" x14ac:dyDescent="0.2">
      <c r="E93" s="18">
        <v>1969</v>
      </c>
      <c r="F93" s="55"/>
    </row>
    <row r="94" spans="3:6" hidden="1" x14ac:dyDescent="0.2">
      <c r="E94" s="18">
        <v>1970</v>
      </c>
      <c r="F94" s="55"/>
    </row>
    <row r="95" spans="3:6" hidden="1" x14ac:dyDescent="0.2">
      <c r="E95" s="18">
        <v>1971</v>
      </c>
      <c r="F95" s="26"/>
    </row>
    <row r="96" spans="3:6" hidden="1" x14ac:dyDescent="0.2">
      <c r="E96" s="18">
        <v>1972</v>
      </c>
      <c r="F96" s="26"/>
    </row>
    <row r="97" spans="5:6" hidden="1" x14ac:dyDescent="0.2">
      <c r="E97" s="18">
        <v>1973</v>
      </c>
      <c r="F97" s="26"/>
    </row>
    <row r="98" spans="5:6" hidden="1" x14ac:dyDescent="0.2">
      <c r="E98" s="18">
        <v>1974</v>
      </c>
      <c r="F98" s="26"/>
    </row>
    <row r="99" spans="5:6" hidden="1" x14ac:dyDescent="0.2">
      <c r="E99" s="18">
        <v>1975</v>
      </c>
      <c r="F99" s="26"/>
    </row>
    <row r="100" spans="5:6" hidden="1" x14ac:dyDescent="0.2">
      <c r="E100" s="18">
        <v>1976</v>
      </c>
      <c r="F100" s="26"/>
    </row>
    <row r="101" spans="5:6" hidden="1" x14ac:dyDescent="0.2">
      <c r="E101" s="18">
        <v>1977</v>
      </c>
      <c r="F101" s="26"/>
    </row>
    <row r="102" spans="5:6" hidden="1" x14ac:dyDescent="0.2">
      <c r="E102" s="18">
        <v>1978</v>
      </c>
      <c r="F102" s="56"/>
    </row>
    <row r="103" spans="5:6" hidden="1" x14ac:dyDescent="0.2">
      <c r="E103" s="18">
        <v>1979</v>
      </c>
      <c r="F103" s="26"/>
    </row>
    <row r="104" spans="5:6" hidden="1" x14ac:dyDescent="0.2">
      <c r="E104" s="18">
        <v>1980</v>
      </c>
      <c r="F104" s="26"/>
    </row>
    <row r="105" spans="5:6" hidden="1" x14ac:dyDescent="0.2">
      <c r="E105" s="18">
        <v>1981</v>
      </c>
    </row>
    <row r="106" spans="5:6" hidden="1" x14ac:dyDescent="0.2">
      <c r="E106" s="18">
        <v>1982</v>
      </c>
    </row>
    <row r="107" spans="5:6" hidden="1" x14ac:dyDescent="0.2">
      <c r="E107" s="18">
        <v>1983</v>
      </c>
    </row>
    <row r="108" spans="5:6" hidden="1" x14ac:dyDescent="0.2">
      <c r="E108" s="18">
        <v>1984</v>
      </c>
    </row>
    <row r="109" spans="5:6" hidden="1" x14ac:dyDescent="0.2">
      <c r="E109" s="18">
        <v>1985</v>
      </c>
    </row>
    <row r="110" spans="5:6" hidden="1" x14ac:dyDescent="0.2">
      <c r="E110" s="18">
        <v>1986</v>
      </c>
    </row>
    <row r="111" spans="5:6" hidden="1" x14ac:dyDescent="0.2">
      <c r="E111" s="18">
        <v>1987</v>
      </c>
    </row>
    <row r="112" spans="5:6" hidden="1" x14ac:dyDescent="0.2">
      <c r="E112" s="18">
        <v>1988</v>
      </c>
    </row>
    <row r="113" spans="5:5" hidden="1" x14ac:dyDescent="0.2">
      <c r="E113" s="18">
        <v>1989</v>
      </c>
    </row>
    <row r="114" spans="5:5" hidden="1" x14ac:dyDescent="0.2">
      <c r="E114" s="18">
        <v>1990</v>
      </c>
    </row>
    <row r="115" spans="5:5" hidden="1" x14ac:dyDescent="0.2">
      <c r="E115" s="18">
        <v>1991</v>
      </c>
    </row>
    <row r="116" spans="5:5" hidden="1" x14ac:dyDescent="0.2">
      <c r="E116" s="18">
        <v>1992</v>
      </c>
    </row>
    <row r="117" spans="5:5" hidden="1" x14ac:dyDescent="0.2">
      <c r="E117" s="18">
        <v>1993</v>
      </c>
    </row>
    <row r="118" spans="5:5" hidden="1" x14ac:dyDescent="0.2">
      <c r="E118" s="18">
        <v>1994</v>
      </c>
    </row>
    <row r="119" spans="5:5" hidden="1" x14ac:dyDescent="0.2">
      <c r="E119" s="18">
        <v>1995</v>
      </c>
    </row>
    <row r="120" spans="5:5" hidden="1" x14ac:dyDescent="0.2">
      <c r="E120" s="18">
        <v>1996</v>
      </c>
    </row>
    <row r="121" spans="5:5" hidden="1" x14ac:dyDescent="0.2">
      <c r="E121" s="18">
        <v>1997</v>
      </c>
    </row>
    <row r="122" spans="5:5" hidden="1" x14ac:dyDescent="0.2">
      <c r="E122" s="18">
        <v>1998</v>
      </c>
    </row>
    <row r="123" spans="5:5" hidden="1" x14ac:dyDescent="0.2">
      <c r="E123" s="18">
        <v>1999</v>
      </c>
    </row>
    <row r="124" spans="5:5" hidden="1" x14ac:dyDescent="0.2">
      <c r="E124" s="18">
        <v>2000</v>
      </c>
    </row>
    <row r="125" spans="5:5" hidden="1" x14ac:dyDescent="0.2">
      <c r="E125" s="18">
        <v>2001</v>
      </c>
    </row>
    <row r="126" spans="5:5" hidden="1" x14ac:dyDescent="0.2">
      <c r="E126" s="18">
        <v>2002</v>
      </c>
    </row>
    <row r="127" spans="5:5" hidden="1" x14ac:dyDescent="0.2">
      <c r="E127" s="18">
        <v>2003</v>
      </c>
    </row>
    <row r="128" spans="5:5" hidden="1" x14ac:dyDescent="0.2">
      <c r="E128" s="18">
        <v>2004</v>
      </c>
    </row>
    <row r="129" spans="5:5" hidden="1" x14ac:dyDescent="0.2">
      <c r="E129" s="18">
        <v>2005</v>
      </c>
    </row>
    <row r="130" spans="5:5" hidden="1" x14ac:dyDescent="0.2">
      <c r="E130" s="18">
        <v>2006</v>
      </c>
    </row>
    <row r="131" spans="5:5" hidden="1" x14ac:dyDescent="0.2">
      <c r="E131" s="18">
        <v>2007</v>
      </c>
    </row>
    <row r="132" spans="5:5" hidden="1" x14ac:dyDescent="0.2">
      <c r="E132" s="18">
        <v>2008</v>
      </c>
    </row>
    <row r="133" spans="5:5" hidden="1" x14ac:dyDescent="0.2">
      <c r="E133" s="18">
        <v>2009</v>
      </c>
    </row>
    <row r="134" spans="5:5" hidden="1" x14ac:dyDescent="0.2">
      <c r="E134" s="18">
        <v>2010</v>
      </c>
    </row>
    <row r="135" spans="5:5" hidden="1" x14ac:dyDescent="0.2">
      <c r="E135" s="18">
        <v>2011</v>
      </c>
    </row>
    <row r="136" spans="5:5" hidden="1" x14ac:dyDescent="0.2">
      <c r="E136" s="18">
        <v>2012</v>
      </c>
    </row>
    <row r="137" spans="5:5" hidden="1" x14ac:dyDescent="0.2">
      <c r="E137" s="18">
        <v>2013</v>
      </c>
    </row>
    <row r="138" spans="5:5" hidden="1" x14ac:dyDescent="0.2">
      <c r="E138" s="18">
        <v>2014</v>
      </c>
    </row>
    <row r="139" spans="5:5" hidden="1" x14ac:dyDescent="0.2">
      <c r="E139" s="18">
        <v>2015</v>
      </c>
    </row>
    <row r="140" spans="5:5" hidden="1" x14ac:dyDescent="0.2">
      <c r="E140" s="18">
        <v>2016</v>
      </c>
    </row>
    <row r="141" spans="5:5" hidden="1" x14ac:dyDescent="0.2">
      <c r="E141" s="18">
        <v>2017</v>
      </c>
    </row>
    <row r="142" spans="5:5" hidden="1" x14ac:dyDescent="0.2">
      <c r="E142" s="18">
        <v>2018</v>
      </c>
    </row>
    <row r="143" spans="5:5" hidden="1" x14ac:dyDescent="0.2">
      <c r="E143" s="18">
        <v>2019</v>
      </c>
    </row>
    <row r="144" spans="5:5" hidden="1" x14ac:dyDescent="0.2">
      <c r="E144" s="18">
        <v>2020</v>
      </c>
    </row>
    <row r="145" spans="5:5" hidden="1" x14ac:dyDescent="0.2">
      <c r="E145" s="18">
        <v>2021</v>
      </c>
    </row>
    <row r="146" spans="5:5" hidden="1" x14ac:dyDescent="0.2">
      <c r="E146" s="18">
        <v>2022</v>
      </c>
    </row>
    <row r="147" spans="5:5" hidden="1" x14ac:dyDescent="0.2">
      <c r="E147" s="18">
        <v>2023</v>
      </c>
    </row>
    <row r="148" spans="5:5" hidden="1" x14ac:dyDescent="0.2">
      <c r="E148" s="18">
        <v>2024</v>
      </c>
    </row>
    <row r="149" spans="5:5" hidden="1" x14ac:dyDescent="0.2"/>
    <row r="150" spans="5:5" hidden="1" x14ac:dyDescent="0.2"/>
    <row r="151" spans="5:5" hidden="1" x14ac:dyDescent="0.2"/>
    <row r="152" spans="5:5" hidden="1" x14ac:dyDescent="0.2"/>
    <row r="153" spans="5:5" hidden="1" x14ac:dyDescent="0.2"/>
    <row r="154" spans="5:5" hidden="1" x14ac:dyDescent="0.2"/>
    <row r="155" spans="5:5" hidden="1" x14ac:dyDescent="0.2"/>
    <row r="156" spans="5:5" hidden="1" x14ac:dyDescent="0.2"/>
    <row r="157" spans="5:5" hidden="1" x14ac:dyDescent="0.2"/>
    <row r="158" spans="5:5" hidden="1" x14ac:dyDescent="0.2"/>
    <row r="159" spans="5:5" hidden="1" x14ac:dyDescent="0.2"/>
    <row r="160" spans="5:5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A4DC" sheet="1" objects="1" scenarios="1"/>
  <mergeCells count="8">
    <mergeCell ref="B51:E51"/>
    <mergeCell ref="D18:E18"/>
    <mergeCell ref="C7:E7"/>
    <mergeCell ref="B2:E2"/>
    <mergeCell ref="C6:E6"/>
    <mergeCell ref="C8:E8"/>
    <mergeCell ref="B18:C18"/>
    <mergeCell ref="B49:E49"/>
  </mergeCells>
  <phoneticPr fontId="0" type="noConversion"/>
  <dataValidations count="4">
    <dataValidation type="list" allowBlank="1" showInputMessage="1" showErrorMessage="1" errorTitle="Erreur !" error="Merci de saisir un nombre entre 2012 et 2024" sqref="E13">
      <formula1>$E$136:$E$148</formula1>
    </dataValidation>
    <dataValidation type="whole" allowBlank="1" showInputMessage="1" showErrorMessage="1" errorTitle="Erreur !" error="Merci de saisir un nombre entre 0 et 999'999'999" sqref="D19:E23">
      <formula1>0</formula1>
      <formula2>999999999</formula2>
    </dataValidation>
    <dataValidation type="list" allowBlank="1" showInputMessage="1" showErrorMessage="1" errorTitle="Erreur !" error="Merci de saisir M ou F !" sqref="C9">
      <formula1>$C$60:$C$61</formula1>
    </dataValidation>
    <dataValidation type="list" allowBlank="1" showInputMessage="1" showErrorMessage="1" errorTitle="Erreur !" error="Merci de saisir un nombre entre 1936 et 2005" sqref="E12">
      <formula1>$E$60:$E$129</formula1>
    </dataValidation>
  </dataValidations>
  <pageMargins left="0.78740157480314965" right="0.78740157480314965" top="0.59055118110236227" bottom="0.59055118110236227" header="0" footer="0.51181102362204722"/>
  <pageSetup paperSize="9" orientation="portrait" r:id="rId1"/>
  <headerFooter alignWithMargins="0">
    <oddFooter>&amp;L&amp;7www.jura.ch/ctr&amp;C&amp;7v. 1.8 (20180316)&amp;R&amp;7&amp;D &amp;T</oddFooter>
  </headerFooter>
  <ignoredErrors>
    <ignoredError sqref="E3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1048576"/>
  <sheetViews>
    <sheetView topLeftCell="Q1" zoomScale="145" zoomScaleNormal="145" workbookViewId="0">
      <selection activeCell="A67" sqref="A67:XFD67"/>
    </sheetView>
  </sheetViews>
  <sheetFormatPr baseColWidth="10" defaultRowHeight="12.75" x14ac:dyDescent="0.2"/>
  <cols>
    <col min="1" max="1" width="3" customWidth="1"/>
    <col min="2" max="2" width="29.85546875" bestFit="1" customWidth="1"/>
    <col min="4" max="4" width="20" customWidth="1"/>
  </cols>
  <sheetData>
    <row r="2" spans="2:23" x14ac:dyDescent="0.2">
      <c r="B2" s="81" t="s">
        <v>2</v>
      </c>
      <c r="C2" s="81"/>
      <c r="E2" s="79" t="s">
        <v>18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69"/>
      <c r="T2" s="69"/>
      <c r="U2" s="69"/>
      <c r="V2" s="69"/>
      <c r="W2" s="69"/>
    </row>
    <row r="3" spans="2:23" x14ac:dyDescent="0.2">
      <c r="B3">
        <v>2012</v>
      </c>
      <c r="C3" s="1">
        <v>835200</v>
      </c>
      <c r="F3" s="3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6">
        <v>2018</v>
      </c>
      <c r="M3" s="6">
        <v>2019</v>
      </c>
      <c r="N3" s="6">
        <v>2020</v>
      </c>
      <c r="O3" s="6">
        <v>2021</v>
      </c>
      <c r="P3" s="6">
        <v>2022</v>
      </c>
      <c r="Q3" s="6">
        <v>2023</v>
      </c>
      <c r="R3" s="6">
        <v>2024</v>
      </c>
    </row>
    <row r="4" spans="2:23" x14ac:dyDescent="0.2">
      <c r="B4">
        <v>2013</v>
      </c>
      <c r="C4" s="1">
        <v>842400</v>
      </c>
      <c r="E4">
        <v>1936</v>
      </c>
      <c r="F4" s="8">
        <v>211370</v>
      </c>
      <c r="G4">
        <v>221280</v>
      </c>
      <c r="H4">
        <v>231891</v>
      </c>
      <c r="I4" s="9">
        <v>242717</v>
      </c>
      <c r="J4" s="1">
        <v>252519</v>
      </c>
      <c r="K4" s="1">
        <v>261813</v>
      </c>
      <c r="L4" s="1">
        <v>271199</v>
      </c>
      <c r="M4" s="1">
        <v>280737</v>
      </c>
      <c r="N4" s="1">
        <v>290370</v>
      </c>
      <c r="O4" s="1">
        <v>300157</v>
      </c>
      <c r="P4" s="1">
        <v>310042</v>
      </c>
      <c r="Q4" s="1">
        <v>320198</v>
      </c>
      <c r="R4" s="1">
        <v>331257</v>
      </c>
    </row>
    <row r="5" spans="2:23" x14ac:dyDescent="0.2">
      <c r="B5">
        <v>2014</v>
      </c>
      <c r="C5" s="1">
        <v>842400</v>
      </c>
      <c r="E5">
        <v>1937</v>
      </c>
      <c r="F5" s="8">
        <v>211370</v>
      </c>
      <c r="G5">
        <v>221280</v>
      </c>
      <c r="H5">
        <v>231891</v>
      </c>
      <c r="I5" s="9">
        <v>242717</v>
      </c>
      <c r="J5" s="1">
        <v>252519</v>
      </c>
      <c r="K5" s="1">
        <v>261813</v>
      </c>
      <c r="L5" s="1">
        <v>271199</v>
      </c>
      <c r="M5" s="1">
        <v>280737</v>
      </c>
      <c r="N5" s="1">
        <v>290370</v>
      </c>
      <c r="O5" s="1">
        <v>300157</v>
      </c>
      <c r="P5" s="1">
        <v>310042</v>
      </c>
      <c r="Q5" s="1">
        <v>320198</v>
      </c>
      <c r="R5" s="1">
        <v>331257</v>
      </c>
    </row>
    <row r="6" spans="2:23" x14ac:dyDescent="0.2">
      <c r="B6">
        <v>2015</v>
      </c>
      <c r="C6" s="1">
        <v>846000</v>
      </c>
      <c r="E6">
        <v>1938</v>
      </c>
      <c r="F6" s="8">
        <v>211370</v>
      </c>
      <c r="G6">
        <v>221280</v>
      </c>
      <c r="H6">
        <v>231891</v>
      </c>
      <c r="I6" s="9">
        <v>242717</v>
      </c>
      <c r="J6" s="1">
        <v>252519</v>
      </c>
      <c r="K6" s="1">
        <v>261813</v>
      </c>
      <c r="L6" s="1">
        <v>271199</v>
      </c>
      <c r="M6" s="1">
        <v>280737</v>
      </c>
      <c r="N6" s="1">
        <v>290370</v>
      </c>
      <c r="O6" s="1">
        <v>300157</v>
      </c>
      <c r="P6" s="1">
        <v>310042</v>
      </c>
      <c r="Q6" s="1">
        <v>320198</v>
      </c>
      <c r="R6" s="1">
        <v>331257</v>
      </c>
    </row>
    <row r="7" spans="2:23" x14ac:dyDescent="0.2">
      <c r="B7">
        <v>2016</v>
      </c>
      <c r="C7" s="1">
        <v>846000</v>
      </c>
      <c r="E7">
        <v>1939</v>
      </c>
      <c r="F7" s="8">
        <v>211370</v>
      </c>
      <c r="G7">
        <v>221280</v>
      </c>
      <c r="H7">
        <v>231891</v>
      </c>
      <c r="I7" s="9">
        <v>242717</v>
      </c>
      <c r="J7" s="1">
        <v>252519</v>
      </c>
      <c r="K7" s="1">
        <v>261813</v>
      </c>
      <c r="L7" s="1">
        <v>271199</v>
      </c>
      <c r="M7" s="1">
        <v>280737</v>
      </c>
      <c r="N7" s="1">
        <v>290370</v>
      </c>
      <c r="O7" s="1">
        <v>300157</v>
      </c>
      <c r="P7" s="1">
        <v>310042</v>
      </c>
      <c r="Q7" s="1">
        <v>320198</v>
      </c>
      <c r="R7" s="1">
        <v>331257</v>
      </c>
    </row>
    <row r="8" spans="2:23" x14ac:dyDescent="0.2">
      <c r="B8">
        <v>2017</v>
      </c>
      <c r="C8" s="1">
        <v>846000</v>
      </c>
      <c r="E8">
        <v>1940</v>
      </c>
      <c r="F8" s="8">
        <v>211370</v>
      </c>
      <c r="G8">
        <v>221280</v>
      </c>
      <c r="H8">
        <v>231891</v>
      </c>
      <c r="I8" s="9">
        <v>242717</v>
      </c>
      <c r="J8" s="1">
        <v>252519</v>
      </c>
      <c r="K8" s="1">
        <v>261813</v>
      </c>
      <c r="L8" s="1">
        <v>271199</v>
      </c>
      <c r="M8" s="1">
        <v>280737</v>
      </c>
      <c r="N8" s="1">
        <v>290370</v>
      </c>
      <c r="O8" s="1">
        <v>300157</v>
      </c>
      <c r="P8" s="1">
        <v>310042</v>
      </c>
      <c r="Q8" s="1">
        <v>320198</v>
      </c>
      <c r="R8" s="1">
        <v>331257</v>
      </c>
    </row>
    <row r="9" spans="2:23" x14ac:dyDescent="0.2">
      <c r="B9">
        <v>2018</v>
      </c>
      <c r="C9" s="1">
        <v>846000</v>
      </c>
      <c r="E9">
        <v>1941</v>
      </c>
      <c r="F9" s="8">
        <v>211370</v>
      </c>
      <c r="G9">
        <v>221280</v>
      </c>
      <c r="H9">
        <v>231891</v>
      </c>
      <c r="I9" s="9">
        <v>242717</v>
      </c>
      <c r="J9" s="1">
        <v>252519</v>
      </c>
      <c r="K9" s="1">
        <v>261813</v>
      </c>
      <c r="L9" s="1">
        <v>271199</v>
      </c>
      <c r="M9" s="1">
        <v>280737</v>
      </c>
      <c r="N9" s="1">
        <v>290370</v>
      </c>
      <c r="O9" s="1">
        <v>300157</v>
      </c>
      <c r="P9" s="1">
        <v>310042</v>
      </c>
      <c r="Q9" s="1">
        <v>320198</v>
      </c>
      <c r="R9" s="1">
        <v>331257</v>
      </c>
    </row>
    <row r="10" spans="2:23" x14ac:dyDescent="0.2">
      <c r="B10">
        <v>2019</v>
      </c>
      <c r="C10" s="1">
        <v>853200</v>
      </c>
      <c r="E10">
        <v>1942</v>
      </c>
      <c r="F10" s="8">
        <v>211370</v>
      </c>
      <c r="G10">
        <v>221280</v>
      </c>
      <c r="H10">
        <v>231891</v>
      </c>
      <c r="I10" s="9">
        <v>242717</v>
      </c>
      <c r="J10" s="1">
        <v>252519</v>
      </c>
      <c r="K10" s="1">
        <v>261813</v>
      </c>
      <c r="L10" s="1">
        <v>271199</v>
      </c>
      <c r="M10" s="1">
        <v>280737</v>
      </c>
      <c r="N10" s="1">
        <v>290370</v>
      </c>
      <c r="O10" s="1">
        <v>300157</v>
      </c>
      <c r="P10" s="1">
        <v>310042</v>
      </c>
      <c r="Q10" s="1">
        <v>320198</v>
      </c>
      <c r="R10" s="1">
        <v>331257</v>
      </c>
    </row>
    <row r="11" spans="2:23" x14ac:dyDescent="0.2">
      <c r="B11">
        <v>2020</v>
      </c>
      <c r="C11" s="1">
        <v>853200</v>
      </c>
      <c r="E11">
        <v>1943</v>
      </c>
      <c r="F11" s="8">
        <v>211370</v>
      </c>
      <c r="G11">
        <v>221280</v>
      </c>
      <c r="H11">
        <v>231891</v>
      </c>
      <c r="I11" s="9">
        <v>242717</v>
      </c>
      <c r="J11" s="1">
        <v>252519</v>
      </c>
      <c r="K11" s="1">
        <v>261813</v>
      </c>
      <c r="L11" s="1">
        <v>271199</v>
      </c>
      <c r="M11" s="1">
        <v>280737</v>
      </c>
      <c r="N11" s="1">
        <v>290370</v>
      </c>
      <c r="O11" s="1">
        <v>300157</v>
      </c>
      <c r="P11" s="1">
        <v>310042</v>
      </c>
      <c r="Q11" s="1">
        <v>320198</v>
      </c>
      <c r="R11" s="1">
        <v>331257</v>
      </c>
    </row>
    <row r="12" spans="2:23" x14ac:dyDescent="0.2">
      <c r="B12">
        <v>2021</v>
      </c>
      <c r="C12" s="1">
        <v>860400</v>
      </c>
      <c r="E12">
        <v>1944</v>
      </c>
      <c r="F12" s="8">
        <v>211370</v>
      </c>
      <c r="G12">
        <v>221280</v>
      </c>
      <c r="H12">
        <v>231891</v>
      </c>
      <c r="I12" s="9">
        <v>242717</v>
      </c>
      <c r="J12" s="1">
        <v>252519</v>
      </c>
      <c r="K12" s="1">
        <v>261813</v>
      </c>
      <c r="L12" s="1">
        <v>271199</v>
      </c>
      <c r="M12" s="1">
        <v>280737</v>
      </c>
      <c r="N12" s="1">
        <v>290370</v>
      </c>
      <c r="O12" s="1">
        <v>300157</v>
      </c>
      <c r="P12" s="1">
        <v>310042</v>
      </c>
      <c r="Q12" s="1">
        <v>320198</v>
      </c>
      <c r="R12" s="1">
        <v>331257</v>
      </c>
    </row>
    <row r="13" spans="2:23" x14ac:dyDescent="0.2">
      <c r="B13">
        <v>2022</v>
      </c>
      <c r="C13" s="1">
        <v>860400</v>
      </c>
      <c r="E13">
        <v>1945</v>
      </c>
      <c r="F13" s="8">
        <v>211370</v>
      </c>
      <c r="G13">
        <v>221280</v>
      </c>
      <c r="H13">
        <v>231891</v>
      </c>
      <c r="I13" s="9">
        <v>242717</v>
      </c>
      <c r="J13" s="1">
        <v>252519</v>
      </c>
      <c r="K13" s="1">
        <v>261813</v>
      </c>
      <c r="L13" s="1">
        <v>271199</v>
      </c>
      <c r="M13" s="1">
        <v>280737</v>
      </c>
      <c r="N13" s="1">
        <v>290370</v>
      </c>
      <c r="O13" s="1">
        <v>300157</v>
      </c>
      <c r="P13" s="1">
        <v>310042</v>
      </c>
      <c r="Q13" s="1">
        <v>320198</v>
      </c>
      <c r="R13" s="1">
        <v>331257</v>
      </c>
    </row>
    <row r="14" spans="2:23" x14ac:dyDescent="0.2">
      <c r="B14">
        <v>2023</v>
      </c>
      <c r="C14" s="1">
        <v>882000</v>
      </c>
      <c r="E14">
        <v>1946</v>
      </c>
      <c r="F14" s="8">
        <v>211370</v>
      </c>
      <c r="G14">
        <v>221280</v>
      </c>
      <c r="H14">
        <v>231891</v>
      </c>
      <c r="I14" s="9">
        <v>242717</v>
      </c>
      <c r="J14" s="1">
        <v>252519</v>
      </c>
      <c r="K14" s="1">
        <v>261813</v>
      </c>
      <c r="L14" s="1">
        <v>271199</v>
      </c>
      <c r="M14" s="1">
        <v>280737</v>
      </c>
      <c r="N14" s="1">
        <v>290370</v>
      </c>
      <c r="O14" s="1">
        <v>300157</v>
      </c>
      <c r="P14" s="1">
        <v>310042</v>
      </c>
      <c r="Q14" s="1">
        <v>320198</v>
      </c>
      <c r="R14" s="1">
        <v>331257</v>
      </c>
    </row>
    <row r="15" spans="2:23" x14ac:dyDescent="0.2">
      <c r="B15">
        <v>2024</v>
      </c>
      <c r="C15" s="1">
        <v>882000</v>
      </c>
      <c r="E15">
        <v>1947</v>
      </c>
      <c r="F15" s="8">
        <v>211370</v>
      </c>
      <c r="G15">
        <v>221280</v>
      </c>
      <c r="H15">
        <v>231891</v>
      </c>
      <c r="I15" s="9">
        <v>242717</v>
      </c>
      <c r="J15" s="1">
        <v>252519</v>
      </c>
      <c r="K15" s="1">
        <v>261813</v>
      </c>
      <c r="L15" s="1">
        <v>271199</v>
      </c>
      <c r="M15" s="1">
        <v>280737</v>
      </c>
      <c r="N15" s="1">
        <v>290370</v>
      </c>
      <c r="O15" s="1">
        <v>300157</v>
      </c>
      <c r="P15" s="1">
        <v>310042</v>
      </c>
      <c r="Q15" s="1">
        <v>320198</v>
      </c>
      <c r="R15" s="1">
        <v>331257</v>
      </c>
    </row>
    <row r="16" spans="2:23" x14ac:dyDescent="0.2">
      <c r="B16" s="81" t="s">
        <v>10</v>
      </c>
      <c r="C16" s="81"/>
      <c r="E16">
        <v>1948</v>
      </c>
      <c r="F16" s="8">
        <v>211370</v>
      </c>
      <c r="G16">
        <v>221280</v>
      </c>
      <c r="H16">
        <v>231891</v>
      </c>
      <c r="I16" s="9">
        <v>242717</v>
      </c>
      <c r="J16" s="1">
        <v>252519</v>
      </c>
      <c r="K16" s="1">
        <v>261813</v>
      </c>
      <c r="L16" s="1">
        <v>271199</v>
      </c>
      <c r="M16" s="1">
        <v>280737</v>
      </c>
      <c r="N16" s="1">
        <v>290370</v>
      </c>
      <c r="O16" s="1">
        <v>300157</v>
      </c>
      <c r="P16" s="1">
        <v>310042</v>
      </c>
      <c r="Q16" s="1">
        <v>320198</v>
      </c>
      <c r="R16" s="1">
        <v>331257</v>
      </c>
    </row>
    <row r="17" spans="2:20" x14ac:dyDescent="0.2">
      <c r="B17" t="s">
        <v>4</v>
      </c>
      <c r="C17" s="2">
        <v>39</v>
      </c>
      <c r="E17">
        <v>1949</v>
      </c>
      <c r="F17" s="8">
        <v>211370</v>
      </c>
      <c r="G17">
        <v>221280</v>
      </c>
      <c r="H17">
        <v>231891</v>
      </c>
      <c r="I17" s="9">
        <v>242717</v>
      </c>
      <c r="J17" s="1">
        <v>252519</v>
      </c>
      <c r="K17" s="1">
        <v>261813</v>
      </c>
      <c r="L17" s="1">
        <v>271199</v>
      </c>
      <c r="M17" s="1">
        <v>280737</v>
      </c>
      <c r="N17" s="1">
        <v>290370</v>
      </c>
      <c r="O17" s="1">
        <v>300157</v>
      </c>
      <c r="P17" s="1">
        <v>310042</v>
      </c>
      <c r="Q17" s="1">
        <v>320198</v>
      </c>
      <c r="R17" s="1">
        <v>331257</v>
      </c>
    </row>
    <row r="18" spans="2:20" x14ac:dyDescent="0.2">
      <c r="B18" t="s">
        <v>6</v>
      </c>
      <c r="C18" s="2">
        <v>70</v>
      </c>
      <c r="E18">
        <v>1950</v>
      </c>
      <c r="F18" s="8">
        <v>211370</v>
      </c>
      <c r="G18">
        <v>221280</v>
      </c>
      <c r="H18">
        <v>231891</v>
      </c>
      <c r="I18" s="9">
        <v>242717</v>
      </c>
      <c r="J18" s="1">
        <v>252519</v>
      </c>
      <c r="K18" s="1">
        <v>261813</v>
      </c>
      <c r="L18" s="1">
        <v>271199</v>
      </c>
      <c r="M18" s="1">
        <v>280737</v>
      </c>
      <c r="N18" s="1">
        <v>290370</v>
      </c>
      <c r="O18" s="1">
        <v>300157</v>
      </c>
      <c r="P18" s="1">
        <v>310042</v>
      </c>
      <c r="Q18" s="1">
        <v>320198</v>
      </c>
      <c r="R18" s="1">
        <v>331257</v>
      </c>
    </row>
    <row r="19" spans="2:20" x14ac:dyDescent="0.2">
      <c r="B19" t="s">
        <v>8</v>
      </c>
      <c r="C19" s="2">
        <v>40</v>
      </c>
      <c r="E19">
        <v>1951</v>
      </c>
      <c r="F19" s="8">
        <v>211370</v>
      </c>
      <c r="G19">
        <v>221280</v>
      </c>
      <c r="H19">
        <v>231891</v>
      </c>
      <c r="I19" s="9">
        <v>242717</v>
      </c>
      <c r="J19" s="1">
        <v>252519</v>
      </c>
      <c r="K19" s="1">
        <v>261813</v>
      </c>
      <c r="L19" s="1">
        <v>271199</v>
      </c>
      <c r="M19" s="1">
        <v>280737</v>
      </c>
      <c r="N19" s="1">
        <v>290370</v>
      </c>
      <c r="O19" s="1">
        <v>300157</v>
      </c>
      <c r="P19" s="1">
        <v>310042</v>
      </c>
      <c r="Q19" s="1">
        <v>320198</v>
      </c>
      <c r="R19" s="1">
        <v>331257</v>
      </c>
    </row>
    <row r="20" spans="2:20" x14ac:dyDescent="0.2">
      <c r="B20" t="s">
        <v>7</v>
      </c>
      <c r="C20" s="2">
        <v>70</v>
      </c>
      <c r="E20">
        <v>1952</v>
      </c>
      <c r="F20" s="8">
        <v>211370</v>
      </c>
      <c r="G20">
        <v>221280</v>
      </c>
      <c r="H20">
        <v>231891</v>
      </c>
      <c r="I20" s="9">
        <v>242717</v>
      </c>
      <c r="J20" s="1">
        <v>252519</v>
      </c>
      <c r="K20" s="1">
        <v>261813</v>
      </c>
      <c r="L20" s="1">
        <v>271199</v>
      </c>
      <c r="M20" s="1">
        <v>280737</v>
      </c>
      <c r="N20" s="1">
        <v>290370</v>
      </c>
      <c r="O20" s="1">
        <v>300157</v>
      </c>
      <c r="P20" s="1">
        <v>310042</v>
      </c>
      <c r="Q20" s="1">
        <v>320198</v>
      </c>
      <c r="R20" s="1">
        <v>331257</v>
      </c>
    </row>
    <row r="21" spans="2:20" x14ac:dyDescent="0.2">
      <c r="B21" t="s">
        <v>5</v>
      </c>
      <c r="C21" s="5">
        <v>0.15</v>
      </c>
      <c r="E21">
        <v>1953</v>
      </c>
      <c r="F21" s="8">
        <v>211370</v>
      </c>
      <c r="G21">
        <v>221280</v>
      </c>
      <c r="H21">
        <v>231891</v>
      </c>
      <c r="I21" s="9">
        <v>242717</v>
      </c>
      <c r="J21" s="1">
        <v>252519</v>
      </c>
      <c r="K21" s="1">
        <v>261813</v>
      </c>
      <c r="L21" s="1">
        <v>271199</v>
      </c>
      <c r="M21" s="1">
        <v>280737</v>
      </c>
      <c r="N21" s="1">
        <v>290370</v>
      </c>
      <c r="O21" s="1">
        <v>300157</v>
      </c>
      <c r="P21" s="1">
        <v>310042</v>
      </c>
      <c r="Q21" s="1">
        <v>320198</v>
      </c>
      <c r="R21" s="1">
        <v>331257</v>
      </c>
    </row>
    <row r="22" spans="2:20" x14ac:dyDescent="0.2">
      <c r="C22" s="2"/>
      <c r="E22">
        <v>1954</v>
      </c>
      <c r="F22" s="8">
        <v>211370</v>
      </c>
      <c r="G22">
        <v>221280</v>
      </c>
      <c r="H22">
        <v>231891</v>
      </c>
      <c r="I22" s="9">
        <v>242717</v>
      </c>
      <c r="J22" s="1">
        <v>252519</v>
      </c>
      <c r="K22" s="1">
        <v>261813</v>
      </c>
      <c r="L22" s="1">
        <v>271199</v>
      </c>
      <c r="M22" s="1">
        <v>280737</v>
      </c>
      <c r="N22" s="1">
        <v>290370</v>
      </c>
      <c r="O22" s="1">
        <v>300157</v>
      </c>
      <c r="P22" s="1">
        <v>310042</v>
      </c>
      <c r="Q22" s="1">
        <v>320198</v>
      </c>
      <c r="R22" s="1">
        <v>331257</v>
      </c>
    </row>
    <row r="23" spans="2:20" x14ac:dyDescent="0.2">
      <c r="B23" t="s">
        <v>26</v>
      </c>
      <c r="C23" s="2">
        <v>25</v>
      </c>
      <c r="E23">
        <v>1955</v>
      </c>
      <c r="F23" s="8">
        <v>211370</v>
      </c>
      <c r="G23">
        <v>221280</v>
      </c>
      <c r="H23">
        <v>231891</v>
      </c>
      <c r="I23" s="9">
        <v>242717</v>
      </c>
      <c r="J23" s="1">
        <v>252519</v>
      </c>
      <c r="K23" s="1">
        <v>261813</v>
      </c>
      <c r="L23" s="1">
        <v>271199</v>
      </c>
      <c r="M23" s="1">
        <v>280737</v>
      </c>
      <c r="N23" s="1">
        <v>290370</v>
      </c>
      <c r="O23" s="1">
        <v>300157</v>
      </c>
      <c r="P23" s="1">
        <v>310042</v>
      </c>
      <c r="Q23" s="1">
        <v>320198</v>
      </c>
      <c r="R23" s="1">
        <v>331257</v>
      </c>
    </row>
    <row r="24" spans="2:20" x14ac:dyDescent="0.2">
      <c r="E24">
        <v>1956</v>
      </c>
      <c r="F24" s="8">
        <v>211370</v>
      </c>
      <c r="G24">
        <v>221280</v>
      </c>
      <c r="H24">
        <v>231891</v>
      </c>
      <c r="I24" s="9">
        <v>242717</v>
      </c>
      <c r="J24" s="1">
        <v>252519</v>
      </c>
      <c r="K24" s="1">
        <v>261813</v>
      </c>
      <c r="L24" s="1">
        <v>271199</v>
      </c>
      <c r="M24" s="1">
        <v>280737</v>
      </c>
      <c r="N24" s="1">
        <v>290370</v>
      </c>
      <c r="O24" s="1">
        <v>300157</v>
      </c>
      <c r="P24" s="1">
        <v>310042</v>
      </c>
      <c r="Q24" s="1">
        <v>320198</v>
      </c>
      <c r="R24" s="1">
        <v>331257</v>
      </c>
    </row>
    <row r="25" spans="2:20" x14ac:dyDescent="0.2">
      <c r="E25">
        <v>1957</v>
      </c>
      <c r="F25" s="8">
        <v>211370</v>
      </c>
      <c r="G25">
        <v>221280</v>
      </c>
      <c r="H25">
        <v>231891</v>
      </c>
      <c r="I25" s="9">
        <v>242717</v>
      </c>
      <c r="J25" s="1">
        <v>252519</v>
      </c>
      <c r="K25" s="1">
        <v>261813</v>
      </c>
      <c r="L25" s="1">
        <v>271199</v>
      </c>
      <c r="M25" s="1">
        <v>280737</v>
      </c>
      <c r="N25" s="1">
        <v>290370</v>
      </c>
      <c r="O25" s="1">
        <v>300157</v>
      </c>
      <c r="P25" s="1">
        <v>310042</v>
      </c>
      <c r="Q25" s="1">
        <v>320198</v>
      </c>
      <c r="R25" s="1">
        <v>331257</v>
      </c>
    </row>
    <row r="26" spans="2:20" x14ac:dyDescent="0.2">
      <c r="B26" s="81" t="s">
        <v>16</v>
      </c>
      <c r="C26" s="81"/>
      <c r="E26">
        <v>1958</v>
      </c>
      <c r="F26" s="8">
        <v>211370</v>
      </c>
      <c r="G26">
        <v>221280</v>
      </c>
      <c r="H26">
        <v>231891</v>
      </c>
      <c r="I26" s="9">
        <v>242717</v>
      </c>
      <c r="J26" s="1">
        <v>252519</v>
      </c>
      <c r="K26" s="1">
        <v>261813</v>
      </c>
      <c r="L26" s="1">
        <v>271199</v>
      </c>
      <c r="M26" s="1">
        <v>280737</v>
      </c>
      <c r="N26" s="1">
        <v>290370</v>
      </c>
      <c r="O26" s="1">
        <v>300157</v>
      </c>
      <c r="P26" s="1">
        <v>310042</v>
      </c>
      <c r="Q26" s="1">
        <v>320198</v>
      </c>
      <c r="R26" s="1">
        <v>331257</v>
      </c>
    </row>
    <row r="27" spans="2:20" x14ac:dyDescent="0.2">
      <c r="C27" s="7">
        <v>1</v>
      </c>
      <c r="E27">
        <v>1959</v>
      </c>
      <c r="F27" s="8">
        <v>211370</v>
      </c>
      <c r="G27">
        <v>221280</v>
      </c>
      <c r="H27">
        <v>231891</v>
      </c>
      <c r="I27" s="9">
        <v>242717</v>
      </c>
      <c r="J27" s="1">
        <v>252519</v>
      </c>
      <c r="K27" s="1">
        <v>261813</v>
      </c>
      <c r="L27" s="1">
        <v>271199</v>
      </c>
      <c r="M27" s="1">
        <v>280737</v>
      </c>
      <c r="N27" s="1">
        <v>290370</v>
      </c>
      <c r="O27" s="1">
        <v>300157</v>
      </c>
      <c r="P27" s="1">
        <v>310042</v>
      </c>
      <c r="Q27" s="1">
        <v>320198</v>
      </c>
      <c r="R27" s="1">
        <v>331257</v>
      </c>
    </row>
    <row r="28" spans="2:20" x14ac:dyDescent="0.2">
      <c r="C28" s="7">
        <v>1</v>
      </c>
      <c r="E28">
        <v>1960</v>
      </c>
      <c r="F28" s="8">
        <v>211370</v>
      </c>
      <c r="G28">
        <v>221280</v>
      </c>
      <c r="H28">
        <v>231891</v>
      </c>
      <c r="I28" s="9">
        <v>242717</v>
      </c>
      <c r="J28" s="1">
        <v>252519</v>
      </c>
      <c r="K28" s="1">
        <v>261813</v>
      </c>
      <c r="L28" s="1">
        <v>271199</v>
      </c>
      <c r="M28" s="1">
        <v>280737</v>
      </c>
      <c r="N28" s="1">
        <v>290370</v>
      </c>
      <c r="O28" s="1">
        <v>300157</v>
      </c>
      <c r="P28" s="1">
        <v>310042</v>
      </c>
      <c r="Q28" s="1">
        <v>320198</v>
      </c>
      <c r="R28" s="1">
        <v>331257</v>
      </c>
    </row>
    <row r="29" spans="2:20" x14ac:dyDescent="0.2">
      <c r="C29" s="7">
        <v>1</v>
      </c>
      <c r="E29">
        <v>1961</v>
      </c>
      <c r="F29" s="8">
        <v>211370</v>
      </c>
      <c r="G29">
        <v>221280</v>
      </c>
      <c r="H29">
        <v>231891</v>
      </c>
      <c r="I29" s="9">
        <v>242717</v>
      </c>
      <c r="J29" s="1">
        <v>252519</v>
      </c>
      <c r="K29" s="1">
        <v>261813</v>
      </c>
      <c r="L29" s="1">
        <v>271199</v>
      </c>
      <c r="M29" s="1">
        <v>280737</v>
      </c>
      <c r="N29" s="1">
        <v>290370</v>
      </c>
      <c r="O29" s="1">
        <v>300157</v>
      </c>
      <c r="P29" s="1">
        <v>310042</v>
      </c>
      <c r="Q29" s="1">
        <v>320198</v>
      </c>
      <c r="R29" s="1">
        <v>331257</v>
      </c>
    </row>
    <row r="30" spans="2:20" x14ac:dyDescent="0.2">
      <c r="C30" s="7">
        <v>1</v>
      </c>
      <c r="E30">
        <v>1962</v>
      </c>
      <c r="F30" s="9">
        <v>211370</v>
      </c>
      <c r="G30" s="9">
        <v>221280</v>
      </c>
      <c r="H30" s="9">
        <v>231891</v>
      </c>
      <c r="I30" s="9">
        <v>242717</v>
      </c>
      <c r="J30" s="1">
        <v>252519</v>
      </c>
      <c r="K30" s="1">
        <v>261813</v>
      </c>
      <c r="L30" s="1">
        <v>271199</v>
      </c>
      <c r="M30" s="1">
        <v>280737</v>
      </c>
      <c r="N30" s="1">
        <v>290370</v>
      </c>
      <c r="O30" s="1">
        <v>300157</v>
      </c>
      <c r="P30" s="1">
        <v>310042</v>
      </c>
      <c r="Q30" s="1">
        <v>320198</v>
      </c>
      <c r="R30" s="1">
        <v>331257</v>
      </c>
      <c r="S30" s="1"/>
      <c r="T30" s="1"/>
    </row>
    <row r="31" spans="2:20" x14ac:dyDescent="0.2">
      <c r="C31" s="7">
        <v>1</v>
      </c>
      <c r="E31">
        <v>1963</v>
      </c>
      <c r="F31" s="9">
        <v>201973</v>
      </c>
      <c r="G31" s="9">
        <v>211742</v>
      </c>
      <c r="H31" s="9">
        <v>222186</v>
      </c>
      <c r="I31" s="9">
        <v>232842</v>
      </c>
      <c r="J31" s="1">
        <v>242521</v>
      </c>
      <c r="K31" s="1">
        <v>251714</v>
      </c>
      <c r="L31" s="1">
        <v>260999</v>
      </c>
      <c r="M31" s="1">
        <v>270435</v>
      </c>
      <c r="N31" s="1">
        <v>279966</v>
      </c>
      <c r="O31" s="1">
        <v>289648</v>
      </c>
      <c r="P31" s="1">
        <v>299428</v>
      </c>
      <c r="Q31" s="1">
        <v>309478</v>
      </c>
      <c r="R31" s="1">
        <v>320403</v>
      </c>
      <c r="S31" s="1"/>
      <c r="T31" s="1"/>
    </row>
    <row r="32" spans="2:20" x14ac:dyDescent="0.2">
      <c r="C32" s="7">
        <v>5</v>
      </c>
      <c r="E32">
        <v>1964</v>
      </c>
      <c r="F32" s="9">
        <v>192560</v>
      </c>
      <c r="G32" s="9">
        <v>202187</v>
      </c>
      <c r="H32" s="9">
        <v>212465</v>
      </c>
      <c r="I32" s="9">
        <v>222951</v>
      </c>
      <c r="J32" s="1">
        <v>232506</v>
      </c>
      <c r="K32" s="1">
        <v>241599</v>
      </c>
      <c r="L32" s="1">
        <v>250783</v>
      </c>
      <c r="M32" s="1">
        <v>260117</v>
      </c>
      <c r="N32" s="1">
        <v>269544</v>
      </c>
      <c r="O32" s="1">
        <v>279122</v>
      </c>
      <c r="P32" s="1">
        <v>288797</v>
      </c>
      <c r="Q32" s="1">
        <v>298741</v>
      </c>
      <c r="R32" s="1">
        <v>309531</v>
      </c>
      <c r="S32" s="1"/>
      <c r="T32" s="1"/>
    </row>
    <row r="33" spans="2:20" x14ac:dyDescent="0.2">
      <c r="E33">
        <v>1965</v>
      </c>
      <c r="F33" s="9">
        <v>183509</v>
      </c>
      <c r="G33" s="9">
        <v>193001</v>
      </c>
      <c r="H33" s="9">
        <v>203117</v>
      </c>
      <c r="I33" s="9">
        <v>213440</v>
      </c>
      <c r="J33" s="1">
        <v>222876</v>
      </c>
      <c r="K33" s="1">
        <v>231873</v>
      </c>
      <c r="L33" s="1">
        <v>240959</v>
      </c>
      <c r="M33" s="1">
        <v>250195</v>
      </c>
      <c r="N33" s="1">
        <v>259523</v>
      </c>
      <c r="O33" s="1">
        <v>269001</v>
      </c>
      <c r="P33" s="1">
        <v>278575</v>
      </c>
      <c r="Q33" s="1">
        <v>288416</v>
      </c>
      <c r="R33" s="1">
        <v>299078</v>
      </c>
      <c r="S33" s="1"/>
      <c r="T33" s="1"/>
    </row>
    <row r="34" spans="2:20" x14ac:dyDescent="0.2">
      <c r="E34">
        <v>1966</v>
      </c>
      <c r="F34" s="9">
        <v>174226</v>
      </c>
      <c r="G34" s="9">
        <v>183579</v>
      </c>
      <c r="H34" s="9">
        <v>193530</v>
      </c>
      <c r="I34" s="9">
        <v>203685</v>
      </c>
      <c r="J34" s="1">
        <v>212999</v>
      </c>
      <c r="K34" s="1">
        <v>221897</v>
      </c>
      <c r="L34" s="1">
        <v>230884</v>
      </c>
      <c r="M34" s="1">
        <v>240019</v>
      </c>
      <c r="N34" s="1">
        <v>249245</v>
      </c>
      <c r="O34" s="1">
        <v>258621</v>
      </c>
      <c r="P34" s="1">
        <v>268090</v>
      </c>
      <c r="Q34" s="1">
        <v>277827</v>
      </c>
      <c r="R34" s="1">
        <v>288356</v>
      </c>
      <c r="S34" s="1"/>
      <c r="T34" s="1"/>
    </row>
    <row r="35" spans="2:20" x14ac:dyDescent="0.2">
      <c r="B35" s="80" t="s">
        <v>1</v>
      </c>
      <c r="C35" s="80"/>
      <c r="E35">
        <v>1967</v>
      </c>
      <c r="F35" s="9">
        <v>165300</v>
      </c>
      <c r="G35" s="9">
        <v>174519</v>
      </c>
      <c r="H35" s="9">
        <v>184312</v>
      </c>
      <c r="I35" s="9">
        <v>194305</v>
      </c>
      <c r="J35" s="1">
        <v>203502</v>
      </c>
      <c r="K35" s="1">
        <v>212305</v>
      </c>
      <c r="L35" s="1">
        <v>221196</v>
      </c>
      <c r="M35" s="1">
        <v>230234</v>
      </c>
      <c r="N35" s="1">
        <v>239363</v>
      </c>
      <c r="O35" s="1">
        <v>248639</v>
      </c>
      <c r="P35" s="1">
        <v>258009</v>
      </c>
      <c r="Q35" s="1">
        <v>267645</v>
      </c>
      <c r="R35" s="1">
        <v>278047</v>
      </c>
      <c r="S35" s="1"/>
      <c r="T35" s="1"/>
    </row>
    <row r="36" spans="2:20" x14ac:dyDescent="0.2">
      <c r="B36" s="4" t="s">
        <v>1</v>
      </c>
      <c r="C36" t="e">
        <f>VLOOKUP(Calcul!E13,Donnees!B3:C15,2)</f>
        <v>#N/A</v>
      </c>
      <c r="E36">
        <v>1968</v>
      </c>
      <c r="F36" s="9">
        <v>155645</v>
      </c>
      <c r="G36" s="9">
        <v>164719</v>
      </c>
      <c r="H36" s="9">
        <v>174340</v>
      </c>
      <c r="I36" s="9">
        <v>184159</v>
      </c>
      <c r="J36" s="1">
        <v>193229</v>
      </c>
      <c r="K36" s="1">
        <v>201929</v>
      </c>
      <c r="L36" s="1">
        <v>210717</v>
      </c>
      <c r="M36" s="1">
        <v>219650</v>
      </c>
      <c r="N36" s="1">
        <v>228672</v>
      </c>
      <c r="O36" s="1">
        <v>237842</v>
      </c>
      <c r="P36" s="1">
        <v>247104</v>
      </c>
      <c r="Q36" s="1">
        <v>256631</v>
      </c>
      <c r="R36" s="1">
        <v>266895</v>
      </c>
      <c r="S36" s="1"/>
      <c r="T36" s="1"/>
    </row>
    <row r="37" spans="2:20" x14ac:dyDescent="0.2">
      <c r="E37">
        <v>1969</v>
      </c>
      <c r="F37" s="9">
        <v>145949</v>
      </c>
      <c r="G37" s="9">
        <v>154877</v>
      </c>
      <c r="H37" s="9">
        <v>164326</v>
      </c>
      <c r="I37" s="9">
        <v>173970</v>
      </c>
      <c r="J37" s="1">
        <v>182913</v>
      </c>
      <c r="K37" s="1">
        <v>191510</v>
      </c>
      <c r="L37" s="1">
        <v>200193</v>
      </c>
      <c r="M37" s="1">
        <v>209021</v>
      </c>
      <c r="N37" s="1">
        <v>217937</v>
      </c>
      <c r="O37" s="1">
        <v>227000</v>
      </c>
      <c r="P37" s="1">
        <v>236153</v>
      </c>
      <c r="Q37" s="1">
        <v>245571</v>
      </c>
      <c r="R37" s="1">
        <v>255696</v>
      </c>
      <c r="S37" s="1"/>
      <c r="T37" s="1"/>
    </row>
    <row r="38" spans="2:20" x14ac:dyDescent="0.2">
      <c r="E38">
        <v>1970</v>
      </c>
      <c r="F38" s="9">
        <v>136626</v>
      </c>
      <c r="G38" s="9">
        <v>145414</v>
      </c>
      <c r="H38" s="9">
        <v>154698</v>
      </c>
      <c r="I38" s="9">
        <v>164173</v>
      </c>
      <c r="J38" s="1">
        <v>172993</v>
      </c>
      <c r="K38" s="1">
        <v>181491</v>
      </c>
      <c r="L38" s="1">
        <v>190074</v>
      </c>
      <c r="M38" s="1">
        <v>198801</v>
      </c>
      <c r="N38" s="1">
        <v>207615</v>
      </c>
      <c r="O38" s="1">
        <v>216574</v>
      </c>
      <c r="P38" s="1">
        <v>225623</v>
      </c>
      <c r="Q38" s="1">
        <v>234935</v>
      </c>
      <c r="R38" s="1">
        <v>244928</v>
      </c>
      <c r="S38" s="1"/>
      <c r="T38" s="1"/>
    </row>
    <row r="39" spans="2:20" x14ac:dyDescent="0.2">
      <c r="E39">
        <v>1971</v>
      </c>
      <c r="F39" s="9">
        <v>127375</v>
      </c>
      <c r="G39" s="9">
        <v>136025</v>
      </c>
      <c r="H39" s="9">
        <v>145144</v>
      </c>
      <c r="I39" s="9">
        <v>154452</v>
      </c>
      <c r="J39" s="1">
        <v>163151</v>
      </c>
      <c r="K39" s="1">
        <v>171550</v>
      </c>
      <c r="L39" s="1">
        <v>180034</v>
      </c>
      <c r="M39" s="1">
        <v>188660</v>
      </c>
      <c r="N39" s="1">
        <v>197373</v>
      </c>
      <c r="O39" s="1">
        <v>206230</v>
      </c>
      <c r="P39" s="1">
        <v>215175</v>
      </c>
      <c r="Q39" s="1">
        <v>224383</v>
      </c>
      <c r="R39" s="1">
        <v>234244</v>
      </c>
      <c r="S39" s="1"/>
      <c r="T39" s="1"/>
    </row>
    <row r="40" spans="2:20" x14ac:dyDescent="0.2">
      <c r="E40">
        <v>1972</v>
      </c>
      <c r="F40" s="9">
        <v>118480</v>
      </c>
      <c r="G40" s="9">
        <v>126996</v>
      </c>
      <c r="H40" s="9">
        <v>135957</v>
      </c>
      <c r="I40" s="9">
        <v>145105</v>
      </c>
      <c r="J40" s="1">
        <v>153686</v>
      </c>
      <c r="K40" s="1">
        <v>161991</v>
      </c>
      <c r="L40" s="1">
        <v>170379</v>
      </c>
      <c r="M40" s="1">
        <v>178909</v>
      </c>
      <c r="N40" s="1">
        <v>187524</v>
      </c>
      <c r="O40" s="1">
        <v>196283</v>
      </c>
      <c r="P40" s="1">
        <v>205129</v>
      </c>
      <c r="Q40" s="1">
        <v>214236</v>
      </c>
      <c r="R40" s="1">
        <v>223970</v>
      </c>
      <c r="S40" s="1"/>
      <c r="T40" s="1"/>
    </row>
    <row r="41" spans="2:20" x14ac:dyDescent="0.2">
      <c r="E41">
        <v>1973</v>
      </c>
      <c r="F41" s="9">
        <v>109706</v>
      </c>
      <c r="G41" s="9">
        <v>118091</v>
      </c>
      <c r="H41" s="9">
        <v>126897</v>
      </c>
      <c r="I41" s="9">
        <v>135885</v>
      </c>
      <c r="J41" s="1">
        <v>144352</v>
      </c>
      <c r="K41" s="1">
        <v>152563</v>
      </c>
      <c r="L41" s="1">
        <v>160857</v>
      </c>
      <c r="M41" s="1">
        <v>169292</v>
      </c>
      <c r="N41" s="1">
        <v>177810</v>
      </c>
      <c r="O41" s="1">
        <v>186472</v>
      </c>
      <c r="P41" s="1">
        <v>195220</v>
      </c>
      <c r="Q41" s="1">
        <v>204228</v>
      </c>
      <c r="R41" s="1">
        <v>213837</v>
      </c>
      <c r="S41" s="1"/>
      <c r="T41" s="1"/>
    </row>
    <row r="42" spans="2:20" x14ac:dyDescent="0.2">
      <c r="B42" s="80" t="s">
        <v>11</v>
      </c>
      <c r="C42" s="80"/>
      <c r="D42" s="80"/>
      <c r="E42">
        <v>1974</v>
      </c>
      <c r="F42" s="9">
        <v>101270</v>
      </c>
      <c r="G42" s="9">
        <v>109528</v>
      </c>
      <c r="H42" s="9">
        <v>118184</v>
      </c>
      <c r="I42" s="9">
        <v>127020</v>
      </c>
      <c r="J42" s="1">
        <v>135376</v>
      </c>
      <c r="K42" s="1">
        <v>143498</v>
      </c>
      <c r="L42" s="1">
        <v>151701</v>
      </c>
      <c r="M42" s="1">
        <v>160044</v>
      </c>
      <c r="N42" s="1">
        <v>168470</v>
      </c>
      <c r="O42" s="1">
        <v>177038</v>
      </c>
      <c r="P42" s="1">
        <v>185692</v>
      </c>
      <c r="Q42" s="1">
        <v>194605</v>
      </c>
      <c r="R42" s="1">
        <v>204093</v>
      </c>
      <c r="S42" s="1"/>
      <c r="T42" s="1"/>
    </row>
    <row r="43" spans="2:20" x14ac:dyDescent="0.2">
      <c r="B43" s="14">
        <f>Calcul!E12</f>
        <v>0</v>
      </c>
      <c r="C43" s="14">
        <f>B44-B43</f>
        <v>0</v>
      </c>
      <c r="D43" t="s">
        <v>13</v>
      </c>
      <c r="E43">
        <v>1975</v>
      </c>
      <c r="F43" s="9">
        <v>93077</v>
      </c>
      <c r="G43" s="9">
        <v>101212</v>
      </c>
      <c r="H43" s="9">
        <v>109722</v>
      </c>
      <c r="I43" s="9">
        <v>118410</v>
      </c>
      <c r="J43" s="1">
        <v>126658</v>
      </c>
      <c r="K43" s="1">
        <v>134693</v>
      </c>
      <c r="L43" s="1">
        <v>142808</v>
      </c>
      <c r="M43" s="1">
        <v>151062</v>
      </c>
      <c r="N43" s="1">
        <v>159399</v>
      </c>
      <c r="O43" s="1">
        <v>167876</v>
      </c>
      <c r="P43" s="1">
        <v>176438</v>
      </c>
      <c r="Q43" s="1">
        <v>185258</v>
      </c>
      <c r="R43" s="1">
        <v>194630</v>
      </c>
      <c r="S43" s="1"/>
      <c r="T43" s="1"/>
    </row>
    <row r="44" spans="2:20" x14ac:dyDescent="0.2">
      <c r="B44" s="14">
        <f>Calcul!E13</f>
        <v>0</v>
      </c>
      <c r="C44" s="14">
        <f>B44-B43+1-Donnees!C23</f>
        <v>-24</v>
      </c>
      <c r="D44" t="s">
        <v>14</v>
      </c>
      <c r="E44">
        <v>1976</v>
      </c>
      <c r="F44" s="9">
        <v>85198</v>
      </c>
      <c r="G44" s="9">
        <v>93215</v>
      </c>
      <c r="H44" s="9">
        <v>101585</v>
      </c>
      <c r="I44" s="9">
        <v>110131</v>
      </c>
      <c r="J44" s="1">
        <v>118276</v>
      </c>
      <c r="K44" s="1">
        <v>126227</v>
      </c>
      <c r="L44" s="1">
        <v>134257</v>
      </c>
      <c r="M44" s="1">
        <v>142425</v>
      </c>
      <c r="N44" s="1">
        <v>150676</v>
      </c>
      <c r="O44" s="1">
        <v>159066</v>
      </c>
      <c r="P44" s="1">
        <v>167539</v>
      </c>
      <c r="Q44" s="1">
        <v>176271</v>
      </c>
      <c r="R44" s="1">
        <v>185530</v>
      </c>
      <c r="S44" s="1"/>
      <c r="T44" s="1"/>
    </row>
    <row r="45" spans="2:20" x14ac:dyDescent="0.2">
      <c r="C45">
        <f>IF(Calcul!C9="F",IF(C44&gt;Donnees!C17,Donnees!C17,C44),IF(C44&gt;Donnees!C19,Donnees!C19,C44))</f>
        <v>-24</v>
      </c>
      <c r="D45" t="s">
        <v>15</v>
      </c>
      <c r="E45">
        <v>1977</v>
      </c>
      <c r="F45" s="9">
        <v>77434</v>
      </c>
      <c r="G45" s="9">
        <v>85335</v>
      </c>
      <c r="H45" s="9">
        <v>93567</v>
      </c>
      <c r="I45" s="9">
        <v>101973</v>
      </c>
      <c r="J45" s="1">
        <v>110015</v>
      </c>
      <c r="K45" s="1">
        <v>117883</v>
      </c>
      <c r="L45" s="1">
        <v>125830</v>
      </c>
      <c r="M45" s="1">
        <v>133915</v>
      </c>
      <c r="N45" s="1">
        <v>142080</v>
      </c>
      <c r="O45" s="1">
        <v>150384</v>
      </c>
      <c r="P45" s="1">
        <v>158771</v>
      </c>
      <c r="Q45" s="1">
        <v>167414</v>
      </c>
      <c r="R45" s="1">
        <v>176563</v>
      </c>
      <c r="S45" s="1"/>
      <c r="T45" s="1"/>
    </row>
    <row r="46" spans="2:20" x14ac:dyDescent="0.2">
      <c r="E46">
        <v>1978</v>
      </c>
      <c r="F46" s="9">
        <v>69969</v>
      </c>
      <c r="G46" s="9">
        <v>77758</v>
      </c>
      <c r="H46" s="9">
        <v>85857</v>
      </c>
      <c r="I46" s="9">
        <v>94128</v>
      </c>
      <c r="J46" s="1">
        <v>102072</v>
      </c>
      <c r="K46" s="1">
        <v>109861</v>
      </c>
      <c r="L46" s="1">
        <v>117728</v>
      </c>
      <c r="M46" s="1">
        <v>125731</v>
      </c>
      <c r="N46" s="1">
        <v>133814</v>
      </c>
      <c r="O46" s="1">
        <v>142036</v>
      </c>
      <c r="P46" s="1">
        <v>150339</v>
      </c>
      <c r="Q46" s="1">
        <v>158899</v>
      </c>
      <c r="R46" s="1">
        <v>167941</v>
      </c>
      <c r="S46" s="1"/>
      <c r="T46" s="1"/>
    </row>
    <row r="47" spans="2:20" x14ac:dyDescent="0.2">
      <c r="E47">
        <v>1979</v>
      </c>
      <c r="F47" s="9">
        <v>62563</v>
      </c>
      <c r="G47" s="9">
        <v>70241</v>
      </c>
      <c r="H47" s="9">
        <v>78209</v>
      </c>
      <c r="I47" s="9">
        <v>86345</v>
      </c>
      <c r="J47" s="1">
        <v>94193</v>
      </c>
      <c r="K47" s="1">
        <v>101903</v>
      </c>
      <c r="L47" s="1">
        <v>109690</v>
      </c>
      <c r="M47" s="1">
        <v>117613</v>
      </c>
      <c r="N47" s="1">
        <v>125615</v>
      </c>
      <c r="O47" s="1">
        <v>133754</v>
      </c>
      <c r="P47" s="1">
        <v>141975</v>
      </c>
      <c r="Q47" s="1">
        <v>150451</v>
      </c>
      <c r="R47" s="1">
        <v>159387</v>
      </c>
      <c r="S47" s="1"/>
      <c r="T47" s="1"/>
    </row>
    <row r="48" spans="2:20" x14ac:dyDescent="0.2">
      <c r="B48" s="80" t="s">
        <v>39</v>
      </c>
      <c r="C48" s="80"/>
      <c r="E48">
        <v>1980</v>
      </c>
      <c r="F48" s="9">
        <v>55320</v>
      </c>
      <c r="G48" s="9">
        <v>62889</v>
      </c>
      <c r="H48" s="9">
        <v>70729</v>
      </c>
      <c r="I48" s="9">
        <v>78734</v>
      </c>
      <c r="J48" s="1">
        <v>86487</v>
      </c>
      <c r="K48" s="1">
        <v>94119</v>
      </c>
      <c r="L48" s="1">
        <v>101829</v>
      </c>
      <c r="M48" s="1">
        <v>109673</v>
      </c>
      <c r="N48" s="1">
        <v>117596</v>
      </c>
      <c r="O48" s="1">
        <v>125655</v>
      </c>
      <c r="P48" s="1">
        <v>133795</v>
      </c>
      <c r="Q48" s="1">
        <v>142189</v>
      </c>
      <c r="R48" s="1">
        <v>151022</v>
      </c>
      <c r="S48" s="1"/>
      <c r="T48" s="1"/>
    </row>
    <row r="49" spans="2:20" x14ac:dyDescent="0.2">
      <c r="B49" t="s">
        <v>21</v>
      </c>
      <c r="C49">
        <v>65</v>
      </c>
      <c r="E49">
        <v>1981</v>
      </c>
      <c r="F49" s="9">
        <v>48120</v>
      </c>
      <c r="G49" s="9">
        <v>55581</v>
      </c>
      <c r="H49" s="9">
        <v>63293</v>
      </c>
      <c r="I49" s="9">
        <v>71169</v>
      </c>
      <c r="J49" s="1">
        <v>78826</v>
      </c>
      <c r="K49" s="1">
        <v>86382</v>
      </c>
      <c r="L49" s="1">
        <v>94014</v>
      </c>
      <c r="M49" s="1">
        <v>101780</v>
      </c>
      <c r="N49" s="1">
        <v>109624</v>
      </c>
      <c r="O49" s="1">
        <v>117604</v>
      </c>
      <c r="P49" s="1">
        <v>125663</v>
      </c>
      <c r="Q49" s="1">
        <v>133975</v>
      </c>
      <c r="R49" s="1">
        <v>142706</v>
      </c>
      <c r="S49" s="1"/>
      <c r="T49" s="1"/>
    </row>
    <row r="50" spans="2:20" x14ac:dyDescent="0.2">
      <c r="B50" t="s">
        <v>23</v>
      </c>
      <c r="C50">
        <v>64</v>
      </c>
      <c r="E50">
        <v>1982</v>
      </c>
      <c r="F50" s="9">
        <v>41096</v>
      </c>
      <c r="G50" s="9">
        <v>48452</v>
      </c>
      <c r="H50" s="9">
        <v>56038</v>
      </c>
      <c r="I50" s="9">
        <v>63787</v>
      </c>
      <c r="J50" s="1">
        <v>71352</v>
      </c>
      <c r="K50" s="1">
        <v>78834</v>
      </c>
      <c r="L50" s="1">
        <v>86390</v>
      </c>
      <c r="M50" s="1">
        <v>94080</v>
      </c>
      <c r="N50" s="1">
        <v>101847</v>
      </c>
      <c r="O50" s="1">
        <v>109749</v>
      </c>
      <c r="P50" s="1">
        <v>117729</v>
      </c>
      <c r="Q50" s="1">
        <v>125963</v>
      </c>
      <c r="R50" s="1">
        <v>134593</v>
      </c>
      <c r="S50" s="1"/>
      <c r="T50" s="1"/>
    </row>
    <row r="51" spans="2:20" x14ac:dyDescent="0.2">
      <c r="E51">
        <v>1983</v>
      </c>
      <c r="F51" s="9">
        <v>34052</v>
      </c>
      <c r="G51" s="9">
        <v>41301</v>
      </c>
      <c r="H51" s="9">
        <v>48673</v>
      </c>
      <c r="I51" s="9">
        <v>56385</v>
      </c>
      <c r="J51" s="1">
        <v>63857</v>
      </c>
      <c r="K51" s="1">
        <v>71264</v>
      </c>
      <c r="L51" s="1">
        <v>78745</v>
      </c>
      <c r="M51" s="1">
        <v>86358</v>
      </c>
      <c r="N51" s="1">
        <v>94048</v>
      </c>
      <c r="O51" s="1">
        <v>101871</v>
      </c>
      <c r="P51" s="1">
        <v>109773</v>
      </c>
      <c r="Q51" s="1">
        <v>117927</v>
      </c>
      <c r="R51" s="1">
        <v>126457</v>
      </c>
      <c r="S51" s="1"/>
      <c r="T51" s="1"/>
    </row>
    <row r="52" spans="2:20" x14ac:dyDescent="0.2">
      <c r="E52">
        <v>1984</v>
      </c>
      <c r="F52" s="9">
        <v>27196</v>
      </c>
      <c r="G52" s="9">
        <v>34343</v>
      </c>
      <c r="H52" s="9">
        <v>41683</v>
      </c>
      <c r="I52" s="9">
        <v>49180</v>
      </c>
      <c r="J52" s="1">
        <v>56563</v>
      </c>
      <c r="K52" s="1">
        <v>63897</v>
      </c>
      <c r="L52" s="1">
        <v>71303</v>
      </c>
      <c r="M52" s="1">
        <v>78843</v>
      </c>
      <c r="N52" s="1">
        <v>86457</v>
      </c>
      <c r="O52" s="1">
        <v>94205</v>
      </c>
      <c r="P52" s="1">
        <v>102030</v>
      </c>
      <c r="Q52" s="1">
        <v>110106</v>
      </c>
      <c r="R52" s="1">
        <v>118539</v>
      </c>
      <c r="S52" s="1"/>
      <c r="T52" s="1"/>
    </row>
    <row r="53" spans="2:20" x14ac:dyDescent="0.2">
      <c r="B53" s="80" t="s">
        <v>41</v>
      </c>
      <c r="C53" s="80"/>
      <c r="E53">
        <v>1985</v>
      </c>
      <c r="F53" s="9">
        <v>20262</v>
      </c>
      <c r="G53" s="9">
        <v>27305</v>
      </c>
      <c r="H53" s="9">
        <v>34522</v>
      </c>
      <c r="I53" s="9">
        <v>41894</v>
      </c>
      <c r="J53" s="1">
        <v>49186</v>
      </c>
      <c r="K53" s="1">
        <v>56445</v>
      </c>
      <c r="L53" s="1">
        <v>63778</v>
      </c>
      <c r="M53" s="1">
        <v>71242</v>
      </c>
      <c r="N53" s="1">
        <v>78780</v>
      </c>
      <c r="O53" s="1">
        <v>86451</v>
      </c>
      <c r="P53" s="1">
        <v>94199</v>
      </c>
      <c r="Q53" s="1">
        <v>102197</v>
      </c>
      <c r="R53" s="1">
        <v>110530</v>
      </c>
      <c r="S53" s="1"/>
      <c r="T53" s="1"/>
    </row>
    <row r="54" spans="2:20" x14ac:dyDescent="0.2">
      <c r="B54" t="s">
        <v>42</v>
      </c>
      <c r="E54">
        <v>1986</v>
      </c>
      <c r="F54" s="9">
        <v>13464</v>
      </c>
      <c r="G54" s="9">
        <v>20405</v>
      </c>
      <c r="H54" s="9">
        <v>27501</v>
      </c>
      <c r="I54" s="9">
        <v>34751</v>
      </c>
      <c r="J54" s="1">
        <v>41953</v>
      </c>
      <c r="K54" s="1">
        <v>49140</v>
      </c>
      <c r="L54" s="1">
        <v>56400</v>
      </c>
      <c r="M54" s="1">
        <v>63790</v>
      </c>
      <c r="N54" s="1">
        <v>71254</v>
      </c>
      <c r="O54" s="1">
        <v>78850</v>
      </c>
      <c r="P54" s="1">
        <v>86521</v>
      </c>
      <c r="Q54" s="1">
        <v>94442</v>
      </c>
      <c r="R54" s="1">
        <v>102679</v>
      </c>
      <c r="S54" s="1"/>
      <c r="T54" s="1"/>
    </row>
    <row r="55" spans="2:20" x14ac:dyDescent="0.2">
      <c r="B55" s="62" t="s">
        <v>44</v>
      </c>
      <c r="C55">
        <v>65</v>
      </c>
      <c r="D55">
        <f>IF(C43-C55&gt;=1,C43-C55,0)</f>
        <v>0</v>
      </c>
      <c r="E55">
        <v>1987</v>
      </c>
      <c r="F55" s="9">
        <v>6682</v>
      </c>
      <c r="G55" s="9">
        <v>13521</v>
      </c>
      <c r="H55" s="9">
        <v>20497</v>
      </c>
      <c r="I55" s="9">
        <v>27624</v>
      </c>
      <c r="J55" s="1">
        <v>34737</v>
      </c>
      <c r="K55" s="1">
        <v>41852</v>
      </c>
      <c r="L55" s="1">
        <v>49039</v>
      </c>
      <c r="M55" s="1">
        <v>56355</v>
      </c>
      <c r="N55" s="1">
        <v>63745</v>
      </c>
      <c r="O55" s="1">
        <v>71265</v>
      </c>
      <c r="P55" s="1">
        <v>78861</v>
      </c>
      <c r="Q55" s="1">
        <v>86706</v>
      </c>
      <c r="R55" s="1">
        <v>94846</v>
      </c>
      <c r="S55" s="1"/>
      <c r="T55" s="1"/>
    </row>
    <row r="56" spans="2:20" x14ac:dyDescent="0.2">
      <c r="E56">
        <v>1988</v>
      </c>
      <c r="F56" s="7"/>
      <c r="G56" s="9">
        <v>6739</v>
      </c>
      <c r="H56" s="9">
        <v>13596</v>
      </c>
      <c r="I56" s="9">
        <v>20602</v>
      </c>
      <c r="J56" s="1">
        <v>27627</v>
      </c>
      <c r="K56" s="1">
        <v>34672</v>
      </c>
      <c r="L56" s="1">
        <v>41786</v>
      </c>
      <c r="M56" s="1">
        <v>49030</v>
      </c>
      <c r="N56" s="1">
        <v>56347</v>
      </c>
      <c r="O56" s="1">
        <v>63793</v>
      </c>
      <c r="P56" s="1">
        <v>71314</v>
      </c>
      <c r="Q56" s="1">
        <v>79083</v>
      </c>
      <c r="R56" s="1">
        <v>87128</v>
      </c>
      <c r="S56" s="1"/>
      <c r="T56" s="1"/>
    </row>
    <row r="57" spans="2:20" x14ac:dyDescent="0.2">
      <c r="E57">
        <v>1989</v>
      </c>
      <c r="F57" s="7"/>
      <c r="G57" s="7"/>
      <c r="H57" s="9">
        <v>6739</v>
      </c>
      <c r="I57" s="9">
        <v>13625</v>
      </c>
      <c r="J57" s="1">
        <v>20563</v>
      </c>
      <c r="K57" s="1">
        <v>27537</v>
      </c>
      <c r="L57" s="1">
        <v>34580</v>
      </c>
      <c r="M57" s="1">
        <v>41752</v>
      </c>
      <c r="N57" s="1">
        <v>48996</v>
      </c>
      <c r="O57" s="1">
        <v>56369</v>
      </c>
      <c r="P57" s="1">
        <v>63816</v>
      </c>
      <c r="Q57" s="1">
        <v>71510</v>
      </c>
      <c r="R57" s="1">
        <v>79460</v>
      </c>
      <c r="S57" s="1"/>
      <c r="T57" s="1"/>
    </row>
    <row r="58" spans="2:20" x14ac:dyDescent="0.2">
      <c r="B58" t="s">
        <v>43</v>
      </c>
      <c r="E58">
        <v>1990</v>
      </c>
      <c r="F58" s="7"/>
      <c r="G58" s="7"/>
      <c r="H58" s="7"/>
      <c r="I58" s="9">
        <v>6768</v>
      </c>
      <c r="J58" s="1">
        <v>13621</v>
      </c>
      <c r="K58" s="1">
        <v>20525</v>
      </c>
      <c r="L58" s="1">
        <v>27498</v>
      </c>
      <c r="M58" s="1">
        <v>34599</v>
      </c>
      <c r="N58" s="1">
        <v>41771</v>
      </c>
      <c r="O58" s="1">
        <v>49072</v>
      </c>
      <c r="P58" s="1">
        <v>56446</v>
      </c>
      <c r="Q58" s="1">
        <v>64066</v>
      </c>
      <c r="R58" s="1">
        <v>71923</v>
      </c>
      <c r="S58" s="1"/>
      <c r="T58" s="1"/>
    </row>
    <row r="59" spans="2:20" x14ac:dyDescent="0.2">
      <c r="B59" s="62" t="s">
        <v>44</v>
      </c>
      <c r="C59">
        <v>64</v>
      </c>
      <c r="D59">
        <f>IF(C43-C59&gt;=1,C43-C59,0)</f>
        <v>0</v>
      </c>
      <c r="E59">
        <v>1991</v>
      </c>
      <c r="F59" s="7"/>
      <c r="G59" s="7"/>
      <c r="H59" s="7"/>
      <c r="J59" s="1">
        <v>6768</v>
      </c>
      <c r="K59" s="1">
        <v>13604</v>
      </c>
      <c r="L59" s="1">
        <v>20508</v>
      </c>
      <c r="M59" s="1">
        <v>27539</v>
      </c>
      <c r="N59" s="1">
        <v>34640</v>
      </c>
      <c r="O59" s="1">
        <v>41870</v>
      </c>
      <c r="P59" s="1">
        <v>49172</v>
      </c>
      <c r="Q59" s="1">
        <v>56719</v>
      </c>
      <c r="R59" s="1">
        <v>64484</v>
      </c>
      <c r="S59" s="1"/>
      <c r="T59" s="1"/>
    </row>
    <row r="60" spans="2:20" x14ac:dyDescent="0.2">
      <c r="E60">
        <v>1992</v>
      </c>
      <c r="F60" s="7"/>
      <c r="G60" s="7"/>
      <c r="H60" s="7"/>
      <c r="K60" s="1">
        <v>6768</v>
      </c>
      <c r="L60" s="1">
        <v>13604</v>
      </c>
      <c r="M60" s="1">
        <v>20566</v>
      </c>
      <c r="N60" s="1">
        <v>27597</v>
      </c>
      <c r="O60" s="1">
        <v>34757</v>
      </c>
      <c r="P60" s="1">
        <v>41987</v>
      </c>
      <c r="Q60" s="1">
        <v>49463</v>
      </c>
      <c r="R60" s="1">
        <v>57137</v>
      </c>
      <c r="S60" s="1"/>
      <c r="T60" s="1"/>
    </row>
    <row r="61" spans="2:20" x14ac:dyDescent="0.2">
      <c r="E61">
        <v>1993</v>
      </c>
      <c r="F61" s="7"/>
      <c r="G61" s="7"/>
      <c r="H61" s="7"/>
      <c r="L61" s="1">
        <v>6768</v>
      </c>
      <c r="M61" s="1">
        <v>13662</v>
      </c>
      <c r="N61" s="1">
        <v>20624</v>
      </c>
      <c r="O61" s="1">
        <v>27714</v>
      </c>
      <c r="P61" s="1">
        <v>34874</v>
      </c>
      <c r="Q61" s="1">
        <v>42279</v>
      </c>
      <c r="R61" s="1">
        <v>49863</v>
      </c>
      <c r="S61" s="1"/>
      <c r="T61" s="1"/>
    </row>
    <row r="62" spans="2:20" x14ac:dyDescent="0.2">
      <c r="E62">
        <v>1994</v>
      </c>
      <c r="F62" s="7"/>
      <c r="G62" s="7"/>
      <c r="H62" s="7"/>
      <c r="M62" s="1">
        <v>6826</v>
      </c>
      <c r="N62" s="1">
        <v>13720</v>
      </c>
      <c r="O62" s="1">
        <v>20741</v>
      </c>
      <c r="P62" s="1">
        <v>27831</v>
      </c>
      <c r="Q62" s="1">
        <v>35166</v>
      </c>
      <c r="R62" s="1">
        <v>42661</v>
      </c>
      <c r="S62" s="1"/>
      <c r="T62" s="1"/>
    </row>
    <row r="63" spans="2:20" x14ac:dyDescent="0.2">
      <c r="E63">
        <v>1995</v>
      </c>
      <c r="F63" s="7"/>
      <c r="G63" s="7"/>
      <c r="H63" s="7"/>
      <c r="N63" s="1">
        <v>6826</v>
      </c>
      <c r="O63" s="1">
        <v>13777</v>
      </c>
      <c r="P63" s="1">
        <v>20798</v>
      </c>
      <c r="Q63" s="1">
        <v>28062</v>
      </c>
      <c r="R63" s="1">
        <v>35469</v>
      </c>
      <c r="S63" s="1"/>
      <c r="T63" s="1"/>
    </row>
    <row r="64" spans="2:20" x14ac:dyDescent="0.2">
      <c r="E64">
        <v>1996</v>
      </c>
      <c r="O64" s="1">
        <v>6883</v>
      </c>
      <c r="P64" s="1">
        <v>13835</v>
      </c>
      <c r="Q64" s="1">
        <v>21030</v>
      </c>
      <c r="R64" s="1">
        <v>28348</v>
      </c>
      <c r="S64" s="1"/>
      <c r="T64" s="1"/>
    </row>
    <row r="65" spans="5:20" x14ac:dyDescent="0.2">
      <c r="E65">
        <v>1997</v>
      </c>
      <c r="P65" s="1">
        <v>6883</v>
      </c>
      <c r="Q65" s="1">
        <v>14008</v>
      </c>
      <c r="R65" s="1">
        <v>21239</v>
      </c>
      <c r="S65" s="1"/>
      <c r="T65" s="1"/>
    </row>
    <row r="66" spans="5:20" x14ac:dyDescent="0.2">
      <c r="E66">
        <v>1998</v>
      </c>
      <c r="Q66" s="1">
        <v>7056</v>
      </c>
      <c r="R66" s="1">
        <v>14200</v>
      </c>
      <c r="S66" s="1"/>
      <c r="T66" s="1"/>
    </row>
    <row r="67" spans="5:20" x14ac:dyDescent="0.2">
      <c r="E67">
        <v>1999</v>
      </c>
      <c r="R67" s="1">
        <v>7056</v>
      </c>
    </row>
    <row r="1048576" spans="18:18" x14ac:dyDescent="0.2">
      <c r="R1048576" s="1"/>
    </row>
  </sheetData>
  <mergeCells count="8">
    <mergeCell ref="E2:R2"/>
    <mergeCell ref="B53:C53"/>
    <mergeCell ref="B26:C26"/>
    <mergeCell ref="B35:C35"/>
    <mergeCell ref="B42:D42"/>
    <mergeCell ref="B48:C48"/>
    <mergeCell ref="B2:C2"/>
    <mergeCell ref="B16:C16"/>
  </mergeCells>
  <phoneticPr fontId="0" type="noConversion"/>
  <printOptions headings="1" gridLines="1"/>
  <pageMargins left="0.78740157480314965" right="0.78740157480314965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Donnees</vt:lpstr>
    </vt:vector>
  </TitlesOfParts>
  <Company>RCJU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Alan, Informaticien</dc:creator>
  <cp:lastModifiedBy>Stalder Alan, Chef de projet informatique</cp:lastModifiedBy>
  <cp:lastPrinted>2018-03-16T10:48:17Z</cp:lastPrinted>
  <dcterms:created xsi:type="dcterms:W3CDTF">2014-05-27T12:57:46Z</dcterms:created>
  <dcterms:modified xsi:type="dcterms:W3CDTF">2024-03-12T12:45:59Z</dcterms:modified>
</cp:coreProperties>
</file>