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932"/>
  <workbookPr/>
  <mc:AlternateContent xmlns:mc="http://schemas.openxmlformats.org/markup-compatibility/2006">
    <mc:Choice Requires="x15">
      <x15ac:absPath xmlns:x15ac="http://schemas.microsoft.com/office/spreadsheetml/2010/11/ac" url="G:\UA\Julien\Questionnaire impôts, ratios, indicateurs fin\Indicateurs financiers MCH2_2020-2025\2024\"/>
    </mc:Choice>
  </mc:AlternateContent>
  <xr:revisionPtr revIDLastSave="0" documentId="13_ncr:1_{3BB943CE-E552-4B8B-B77E-361F3564E350}" xr6:coauthVersionLast="47" xr6:coauthVersionMax="47" xr10:uidLastSave="{00000000-0000-0000-0000-000000000000}"/>
  <bookViews>
    <workbookView xWindow="-120" yWindow="-120" windowWidth="29040" windowHeight="15720" activeTab="2" xr2:uid="{00000000-000D-0000-FFFF-FFFF00000000}"/>
  </bookViews>
  <sheets>
    <sheet name="Définitions" sheetId="11" r:id="rId1"/>
    <sheet name="Population" sheetId="12" state="hidden" r:id="rId2"/>
    <sheet name="Base de travail" sheetId="1" r:id="rId3"/>
    <sheet name="Endett. net + Degré d'autofi." sheetId="9" r:id="rId4"/>
    <sheet name="Quotité d'intérets + Dettes-Rev" sheetId="2" r:id="rId5"/>
    <sheet name="Quotité d'inves. + fin." sheetId="3" r:id="rId6"/>
    <sheet name="Quotité d'autofinancement" sheetId="4" r:id="rId7"/>
    <sheet name="Quotient excédent du bilan" sheetId="5" r:id="rId8"/>
    <sheet name="Récapitulatif final" sheetId="10" r:id="rId9"/>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30" i="9" l="1"/>
  <c r="D19" i="9"/>
  <c r="D12" i="3" l="1"/>
  <c r="D44" i="9"/>
  <c r="D43" i="9"/>
  <c r="B55" i="12" l="1"/>
  <c r="D17" i="4" l="1"/>
  <c r="D12" i="5"/>
  <c r="D14" i="5" s="1"/>
  <c r="D44" i="4" l="1"/>
  <c r="D43" i="4"/>
  <c r="D42" i="4"/>
  <c r="D38" i="4"/>
  <c r="D37" i="4"/>
  <c r="D36" i="4"/>
  <c r="D35" i="4"/>
  <c r="D34" i="4"/>
  <c r="D33" i="4"/>
  <c r="D13" i="4"/>
  <c r="D12" i="4"/>
  <c r="D37" i="3"/>
  <c r="D36" i="3"/>
  <c r="D35" i="3"/>
  <c r="D34" i="3"/>
  <c r="D33" i="3"/>
  <c r="D32" i="3"/>
  <c r="D22" i="3"/>
  <c r="D21" i="3"/>
  <c r="D20" i="3"/>
  <c r="D19" i="3"/>
  <c r="D18" i="3"/>
  <c r="D17" i="3"/>
  <c r="D16" i="3"/>
  <c r="D15" i="3"/>
  <c r="D14" i="3"/>
  <c r="D34" i="2"/>
  <c r="D33" i="2"/>
  <c r="D32" i="2"/>
  <c r="D31" i="2"/>
  <c r="D21" i="2"/>
  <c r="D20" i="2"/>
  <c r="D19" i="2"/>
  <c r="D18" i="2"/>
  <c r="D17" i="2"/>
  <c r="D13" i="2"/>
  <c r="D12" i="2"/>
  <c r="D40" i="4" l="1"/>
  <c r="D15" i="2"/>
  <c r="D23" i="2"/>
  <c r="D25" i="2" s="1"/>
  <c r="D36" i="2"/>
  <c r="D15" i="10" s="1"/>
  <c r="D39" i="3"/>
  <c r="D46" i="4"/>
  <c r="D15" i="4"/>
  <c r="D19" i="4" s="1"/>
  <c r="D24" i="3"/>
  <c r="D39" i="9"/>
  <c r="D38" i="9"/>
  <c r="D37" i="9"/>
  <c r="D36" i="9"/>
  <c r="D35" i="9"/>
  <c r="D34" i="9"/>
  <c r="D33" i="9"/>
  <c r="D32" i="9"/>
  <c r="D31" i="9"/>
  <c r="D20" i="9"/>
  <c r="D18" i="9"/>
  <c r="D17" i="9"/>
  <c r="D13" i="9"/>
  <c r="D12" i="9"/>
  <c r="D48" i="4" l="1"/>
  <c r="D41" i="10" s="1"/>
  <c r="D26" i="3"/>
  <c r="D33" i="10" s="1"/>
  <c r="D29" i="10"/>
  <c r="D38" i="2"/>
  <c r="D37" i="10"/>
  <c r="D26" i="4"/>
  <c r="D41" i="9"/>
  <c r="D46" i="9"/>
  <c r="D48" i="9" s="1"/>
  <c r="D15" i="9"/>
  <c r="D17" i="10" s="1"/>
  <c r="D22" i="9"/>
  <c r="D24" i="9" s="1"/>
  <c r="D40" i="2" l="1"/>
  <c r="D31" i="10" s="1"/>
  <c r="D41" i="3"/>
  <c r="D26" i="10"/>
  <c r="D16" i="5"/>
  <c r="D19" i="10"/>
  <c r="D24" i="4"/>
  <c r="D28" i="4" s="1"/>
  <c r="D39" i="10" s="1"/>
  <c r="D24" i="10"/>
  <c r="D43" i="3" l="1"/>
  <c r="D35" i="10" s="1"/>
  <c r="D18" i="5"/>
  <c r="D43" i="10" s="1"/>
</calcChain>
</file>

<file path=xl/sharedStrings.xml><?xml version="1.0" encoding="utf-8"?>
<sst xmlns="http://schemas.openxmlformats.org/spreadsheetml/2006/main" count="444" uniqueCount="294">
  <si>
    <t>Actif</t>
  </si>
  <si>
    <t>Compte</t>
  </si>
  <si>
    <t>Patrimoine financier</t>
  </si>
  <si>
    <t>CHF</t>
  </si>
  <si>
    <t>Passif</t>
  </si>
  <si>
    <t>Capitaux de tiers</t>
  </si>
  <si>
    <t>Engagements courants</t>
  </si>
  <si>
    <t>Capital propre</t>
  </si>
  <si>
    <t>Instruments financiers dérivés</t>
  </si>
  <si>
    <t>Engagements financiers à court terme</t>
  </si>
  <si>
    <t>Engagements financiers à long terme</t>
  </si>
  <si>
    <t xml:space="preserve">Excédent (+) / découvert (-) </t>
  </si>
  <si>
    <t>Exercice :</t>
  </si>
  <si>
    <t>Compte de résultats</t>
  </si>
  <si>
    <t>Charges</t>
  </si>
  <si>
    <t>Revenus</t>
  </si>
  <si>
    <t>Charges de personnel</t>
  </si>
  <si>
    <t>Charges de biens et services et autres charges d'exploitation</t>
  </si>
  <si>
    <t>Réévaluation de créances</t>
  </si>
  <si>
    <t>Amortissements du patrimoine administratif</t>
  </si>
  <si>
    <t>Charges financières</t>
  </si>
  <si>
    <t>Réévaluations des immobilisations du patrimoine financier</t>
  </si>
  <si>
    <t>Charges de transfert</t>
  </si>
  <si>
    <t>Réévaluations des participations du patrimoine administratif</t>
  </si>
  <si>
    <t>Amortissements des subventions des investissements</t>
  </si>
  <si>
    <t>Attributions au capital propre</t>
  </si>
  <si>
    <t>Attributions aux autres capitaux propres</t>
  </si>
  <si>
    <t>Feuille de saisie des données</t>
  </si>
  <si>
    <t>Clôture d'autres capitaux propres / excédent de charges</t>
  </si>
  <si>
    <t>Réévaluations des prêts du patrimoine administratif</t>
  </si>
  <si>
    <t>Impôts directs, personnes physiques</t>
  </si>
  <si>
    <t>Impôts directs, personnes morales</t>
  </si>
  <si>
    <t>Autres impôts directs</t>
  </si>
  <si>
    <t>Revenus des intérêts</t>
  </si>
  <si>
    <t>Gains réalisés du patrimoine financier</t>
  </si>
  <si>
    <t>Revenus de participations du patrimoine financier</t>
  </si>
  <si>
    <t>Revenus des biens fonds, bâtiments et immeubles du PF</t>
  </si>
  <si>
    <t>Réévaluation des immobilisations du patrimoine financier</t>
  </si>
  <si>
    <t>Réévaluation du patrimoine administratif</t>
  </si>
  <si>
    <t>Subventions à redistribuer</t>
  </si>
  <si>
    <t>Imputations internes</t>
  </si>
  <si>
    <t>Clôture d'autres capitaux propres / excédent de produits</t>
  </si>
  <si>
    <t>Compte des investissements</t>
  </si>
  <si>
    <t>Dépenses</t>
  </si>
  <si>
    <t>Recettes</t>
  </si>
  <si>
    <t>I. Quotient d'endettement net</t>
  </si>
  <si>
    <t>Endettement net</t>
  </si>
  <si>
    <t>Péréquation financière horizontale</t>
  </si>
  <si>
    <t>Péréquation financière</t>
  </si>
  <si>
    <t>Compensation communes-centres</t>
  </si>
  <si>
    <t>Contributions des communes-centres</t>
  </si>
  <si>
    <t>Contributions aux communes-centres</t>
  </si>
  <si>
    <t>Groupe</t>
  </si>
  <si>
    <t>Montant</t>
  </si>
  <si>
    <t>4622/3622</t>
  </si>
  <si>
    <t>Impôts directs PP et PM et péréquation financière</t>
  </si>
  <si>
    <t>Quotient d'endettement net</t>
  </si>
  <si>
    <t>II. Degré d'autofinancement</t>
  </si>
  <si>
    <t>Résultat global du compte de résultat</t>
  </si>
  <si>
    <t>Amortissements, subventions d'investissement</t>
  </si>
  <si>
    <t>Prélèvements sur les capitaux propres</t>
  </si>
  <si>
    <t>Revalorisations PA</t>
  </si>
  <si>
    <t>Dépenses reportées au bilan</t>
  </si>
  <si>
    <t>Recettes reportées au bilan</t>
  </si>
  <si>
    <t>Réévaluation, prêts du patrimoine administratif</t>
  </si>
  <si>
    <t>Réévaluations, participations du patrimoine administratif</t>
  </si>
  <si>
    <t>+</t>
  </si>
  <si>
    <t>-</t>
  </si>
  <si>
    <t>+/-</t>
  </si>
  <si>
    <t>III. Quotité de la charge des intérets</t>
  </si>
  <si>
    <t>Charges d'intérêts</t>
  </si>
  <si>
    <t>Charge nette des intérêts</t>
  </si>
  <si>
    <t>Prélèvements sur la réserves liée à la réévaluation</t>
  </si>
  <si>
    <t>Prélèvement sur la réserve liée de la réévaluation</t>
  </si>
  <si>
    <t>Revenus courants</t>
  </si>
  <si>
    <t>Quotité de la charge des intérêts</t>
  </si>
  <si>
    <t>Dette brute</t>
  </si>
  <si>
    <t>Dette brute par rapports au revenus</t>
  </si>
  <si>
    <t>V. Quotité d'investissement</t>
  </si>
  <si>
    <t>Charges de biens et services et autres charges exploitation</t>
  </si>
  <si>
    <t>Réévaluations des prêts du PA</t>
  </si>
  <si>
    <t>Réévaluations des participations du PA</t>
  </si>
  <si>
    <t>Charges globales</t>
  </si>
  <si>
    <t>Quotité d'investissement</t>
  </si>
  <si>
    <t>Réévaluations des immobilisations du PF</t>
  </si>
  <si>
    <t>Amortissements des subventions d'investissement</t>
  </si>
  <si>
    <t>VI. Quotité de la charge fiancière</t>
  </si>
  <si>
    <t>Charge financière</t>
  </si>
  <si>
    <t>Quotité de la charge financière</t>
  </si>
  <si>
    <t>Amortissement du patrimoine administratif</t>
  </si>
  <si>
    <t>Amortissement des subventions d'investissement</t>
  </si>
  <si>
    <t xml:space="preserve">Population </t>
  </si>
  <si>
    <t>Endettement net en francs par habitant</t>
  </si>
  <si>
    <t>(Endettement net / population)</t>
  </si>
  <si>
    <t>Autofinancement</t>
  </si>
  <si>
    <t>Gains réalisés PF</t>
  </si>
  <si>
    <t>Revenus de participations PF</t>
  </si>
  <si>
    <t>Revenus des biens fonds PF</t>
  </si>
  <si>
    <t>Réévaluations des immobilisation du PF</t>
  </si>
  <si>
    <t>Charges financières nettes</t>
  </si>
  <si>
    <t>Impôts sur le revenu des personnes physiques</t>
  </si>
  <si>
    <t>Impôts directs,personnes morales</t>
  </si>
  <si>
    <t>Revenus fiscaux (impôts directs)=</t>
  </si>
  <si>
    <t>Quotité de la charge des intérêts nets</t>
  </si>
  <si>
    <t>VII. Endettement net en francs par habitant</t>
  </si>
  <si>
    <t>Excendent / Découvert du bilan</t>
  </si>
  <si>
    <t>Quotient de l'excédent du bilan</t>
  </si>
  <si>
    <t>Endettement brut</t>
  </si>
  <si>
    <t>Degré d'autofinancement</t>
  </si>
  <si>
    <t>III. Quotité de la charge des intérêts</t>
  </si>
  <si>
    <t>IV. Dettes brutes par rapport aux revenus</t>
  </si>
  <si>
    <t>IV. Dette brute par rapport aux revenus</t>
  </si>
  <si>
    <t>VI. Quotité de la charge financière</t>
  </si>
  <si>
    <t>Bilan</t>
  </si>
  <si>
    <t>Commune :</t>
  </si>
  <si>
    <t>Prélèvement sur les capitaux propres</t>
  </si>
  <si>
    <t>IX. Quotité de la charge des intérêts nets</t>
  </si>
  <si>
    <t>VIII. Quotité d'autofinancement (capacité)</t>
  </si>
  <si>
    <t>Quotité d'autofinancement (capacité)</t>
  </si>
  <si>
    <t>X. Quotient excédent du bilan</t>
  </si>
  <si>
    <t>Définition :</t>
  </si>
  <si>
    <t>Le quotient d'endettement net indique la part des revenus fiscaux (impôts directs des personnes physiques et des personnes morales) ainsi que des prestations de la péréquation financière qui serait nécessaire pour amortir la dette nette. Une valeur négative atteste de l'existence d'une fortune nette.</t>
  </si>
  <si>
    <t>Très faible endettement net</t>
  </si>
  <si>
    <t>Faible endettement net</t>
  </si>
  <si>
    <t>Endettement net moyen</t>
  </si>
  <si>
    <t>Endettement net élevé</t>
  </si>
  <si>
    <t>Endettement net très élevé</t>
  </si>
  <si>
    <t>Idéal</t>
  </si>
  <si>
    <t>70% à 100%</t>
  </si>
  <si>
    <t>Problématique</t>
  </si>
  <si>
    <t>La quotité de la charge des intérêts indique la part des revenus qui est absorbée par les intérets nets. Plus elle est élevée et plus l'endettement est important. A l'inverse, moins elle est élevée et plus grande est la marge de  manœuvre financière de la collectivité. Une quotité de la charge des intérêts négative signifie que les revenus du patrimoine sont supérieurs au montant des intérêts de la dette.</t>
  </si>
  <si>
    <t>-1% à 0%</t>
  </si>
  <si>
    <t>0% à 1%</t>
  </si>
  <si>
    <t>1% à 2%</t>
  </si>
  <si>
    <r>
      <rPr>
        <u/>
        <sz val="11"/>
        <color theme="1"/>
        <rFont val="Calibri"/>
        <family val="2"/>
        <scheme val="minor"/>
      </rPr>
      <t>&gt;</t>
    </r>
    <r>
      <rPr>
        <sz val="11"/>
        <color theme="1"/>
        <rFont val="Calibri"/>
        <family val="2"/>
        <scheme val="minor"/>
      </rPr>
      <t xml:space="preserve"> 2%</t>
    </r>
  </si>
  <si>
    <t>Charge extrêmement faible</t>
  </si>
  <si>
    <t>Charge très faible</t>
  </si>
  <si>
    <t>Charge faible</t>
  </si>
  <si>
    <t>Charge moyenne</t>
  </si>
  <si>
    <t>Charge élevée</t>
  </si>
  <si>
    <t>La dette brute par rapport aux revenus permet d'évaluer la situation d'endettement, et en particulier de déterminer si l'endettement est proportionné compte tenu des revenus obtenus. Cet indicateur renseigne sur le pourcentage des revenus qui est nécessaire au remboursement de la dette brute en une seule fois.</t>
  </si>
  <si>
    <t>Très bon</t>
  </si>
  <si>
    <t>Bon</t>
  </si>
  <si>
    <t>Moyen</t>
  </si>
  <si>
    <t>Mauvais</t>
  </si>
  <si>
    <t>Critique</t>
  </si>
  <si>
    <t>50,1% à 100%</t>
  </si>
  <si>
    <t>100,1% à 150%</t>
  </si>
  <si>
    <t>&gt; 200%</t>
  </si>
  <si>
    <t>10,1% à 20%</t>
  </si>
  <si>
    <t>20,1% à 30%</t>
  </si>
  <si>
    <t>Peu important</t>
  </si>
  <si>
    <t>Importance moyenne</t>
  </si>
  <si>
    <t>Importantes</t>
  </si>
  <si>
    <t>Très importante</t>
  </si>
  <si>
    <t>5% à 15%</t>
  </si>
  <si>
    <t>15% à 25%</t>
  </si>
  <si>
    <t>&gt; 25%</t>
  </si>
  <si>
    <t>&lt; 5%</t>
  </si>
  <si>
    <t>&gt; 30%</t>
  </si>
  <si>
    <r>
      <rPr>
        <u/>
        <sz val="11"/>
        <color theme="1"/>
        <rFont val="Calibri"/>
        <family val="2"/>
        <scheme val="minor"/>
      </rPr>
      <t xml:space="preserve">&lt; </t>
    </r>
    <r>
      <rPr>
        <sz val="11"/>
        <color theme="1"/>
        <rFont val="Calibri"/>
        <family val="2"/>
        <scheme val="minor"/>
      </rPr>
      <t>10%</t>
    </r>
  </si>
  <si>
    <t>Faible charge</t>
  </si>
  <si>
    <t>Charge supportable</t>
  </si>
  <si>
    <t>Charge élevée à très élevée</t>
  </si>
  <si>
    <t>Charge à peine supportable</t>
  </si>
  <si>
    <r>
      <rPr>
        <u/>
        <sz val="11"/>
        <color theme="1"/>
        <rFont val="Calibri"/>
        <family val="2"/>
        <scheme val="minor"/>
      </rPr>
      <t xml:space="preserve">&lt; </t>
    </r>
    <r>
      <rPr>
        <sz val="11"/>
        <color theme="1"/>
        <rFont val="Calibri"/>
        <family val="2"/>
        <scheme val="minor"/>
      </rPr>
      <t>50%</t>
    </r>
  </si>
  <si>
    <t>&lt; -1%</t>
  </si>
  <si>
    <t>&lt; 70%</t>
  </si>
  <si>
    <r>
      <rPr>
        <u/>
        <sz val="11"/>
        <color theme="1"/>
        <rFont val="Calibri"/>
        <family val="2"/>
        <scheme val="minor"/>
      </rPr>
      <t xml:space="preserve">&gt; </t>
    </r>
    <r>
      <rPr>
        <sz val="11"/>
        <color theme="1"/>
        <rFont val="Calibri"/>
        <family val="2"/>
        <scheme val="minor"/>
      </rPr>
      <t>100%</t>
    </r>
  </si>
  <si>
    <t>&lt; 0%</t>
  </si>
  <si>
    <t>&gt; 150%</t>
  </si>
  <si>
    <t>L'endettement net en francs par habitant sert à mesurer l'importance de la dette et doit être apprécié en même temps que la capacité financière de la commune (quotité d'autofinancement). Une valeur négative reflète l'existence d'une fortune nette par habitant.</t>
  </si>
  <si>
    <t>&lt; 0</t>
  </si>
  <si>
    <t>Fortune nette</t>
  </si>
  <si>
    <t>0 à 1'000</t>
  </si>
  <si>
    <t xml:space="preserve">Endettement faible </t>
  </si>
  <si>
    <t>Endettement moyen</t>
  </si>
  <si>
    <t>3'001 à 5'000</t>
  </si>
  <si>
    <t>Endettement haut</t>
  </si>
  <si>
    <t>&gt; 5'000</t>
  </si>
  <si>
    <t>Endettement critique</t>
  </si>
  <si>
    <t xml:space="preserve">1'001 à 3'000 </t>
  </si>
  <si>
    <t>VIII. Quotité d'autofinancement (capacité d'autofinancement)</t>
  </si>
  <si>
    <t>&gt; 20 %</t>
  </si>
  <si>
    <t>10% à 20%</t>
  </si>
  <si>
    <t>&lt; 10%</t>
  </si>
  <si>
    <t>Bonne</t>
  </si>
  <si>
    <t>Moyenne</t>
  </si>
  <si>
    <t>Faible</t>
  </si>
  <si>
    <t>&lt; 2%</t>
  </si>
  <si>
    <t>2% à 5%</t>
  </si>
  <si>
    <t>5% à 8%</t>
  </si>
  <si>
    <t>&gt; 8%</t>
  </si>
  <si>
    <t>Forte</t>
  </si>
  <si>
    <t>Très forte</t>
  </si>
  <si>
    <t>X. Quotient de l'excédent au bilan</t>
  </si>
  <si>
    <r>
      <rPr>
        <u/>
        <sz val="11"/>
        <color theme="1"/>
        <rFont val="Calibri"/>
        <family val="2"/>
        <scheme val="minor"/>
      </rPr>
      <t>&gt;</t>
    </r>
    <r>
      <rPr>
        <sz val="11"/>
        <color theme="1"/>
        <rFont val="Calibri"/>
        <family val="2"/>
        <scheme val="minor"/>
      </rPr>
      <t xml:space="preserve"> 60&amp;</t>
    </r>
  </si>
  <si>
    <t>30% à 60%</t>
  </si>
  <si>
    <t>&lt; 30%</t>
  </si>
  <si>
    <t>Elevé</t>
  </si>
  <si>
    <t xml:space="preserve">Echelle : </t>
  </si>
  <si>
    <t>Echelle :</t>
  </si>
  <si>
    <t>La quotité d'autofinancement, également appelée capacité d'autofinancement, reflète la capacité d'une commune ainsi que sa marge de manœuvre budgétaire. Cet indicateur renseigne sur la part des revenus pouvant être affectée au financement d'investissements ou au désendettement.</t>
  </si>
  <si>
    <t>(Autofinancement/Investissements nets*100)</t>
  </si>
  <si>
    <t>Investissements nets</t>
  </si>
  <si>
    <t>(Endettement net / impôts directs PP et PM et PF*100)</t>
  </si>
  <si>
    <t>(Charge nette des intérêts / revenus courants*100)</t>
  </si>
  <si>
    <t>Dette brute/revenus courants*100)</t>
  </si>
  <si>
    <t>(Investissements burts / charges globales*100)</t>
  </si>
  <si>
    <t>(charge financière / revenus courants*100)</t>
  </si>
  <si>
    <t>(Autofinancement/revenus courants*100)</t>
  </si>
  <si>
    <t>Excédent / découvert au bilan</t>
  </si>
  <si>
    <t>(Excédent, découvert au bilan/impôts directs PP et PM et PF*100)</t>
  </si>
  <si>
    <t>Annexe aux comptes annuels H - Les indicateurs financiers</t>
  </si>
  <si>
    <t>Annexe aux comptes annuels H :</t>
  </si>
  <si>
    <t>La quotité d'investissement renseigne sur le rapport entre les activitéss d'investissement et les charges annuelles globales. Cet indicateur ne permet toutefois pas à lui seul de tirer des conclusions sur la situation financière de la commune.</t>
  </si>
  <si>
    <t>La quotité de la charge financière indique l'incidence des frais financiers sur le budget. On entend par charge financière la somme des intérêts nets, des amortissements et des réévaluations. Cet indicateur permet de constater dans quelle mesure les revenus courants sont absorbés par le service de la dette et les amortissements planifiés. Une hausse de ce taux équivaut à une réduction de la marge budgétaire.</t>
  </si>
  <si>
    <t>La quotité de la charge des intérêts indique la part de revenus qui est absorbée par les intérêts nets. Plus elle est élevée et plus l'endettement est important. A l'inverse, moins elle est élevée et plus grande est la marge de manœuvre financière de la collectivité. Une quotité de la charge des intérêts négative signifie que les revenus du patrimoine sont supérieurs au montant des intérêts de la dette. Cet indicateur reflète donc la situation financière de la commune.</t>
  </si>
  <si>
    <t>Le quotient de l'excédent du bilan est en quelque sorte le thermomètre renseignant sur l'état de santé des capitaux propres. Une valeur négative signifie un découvert au bilan. L'évolution de cet indicateur doit être observée sur plusieurs années.</t>
  </si>
  <si>
    <t>acceptable à bon</t>
  </si>
  <si>
    <t>150,1% à 200%</t>
  </si>
  <si>
    <t>1% à 50%</t>
  </si>
  <si>
    <t>51% à 100%</t>
  </si>
  <si>
    <t>101% à 150%</t>
  </si>
  <si>
    <t>Boécourt</t>
  </si>
  <si>
    <t>Bourrignon</t>
  </si>
  <si>
    <t>Châtillon</t>
  </si>
  <si>
    <t>Courchapoix</t>
  </si>
  <si>
    <t>Courrendlin</t>
  </si>
  <si>
    <t>Courroux</t>
  </si>
  <si>
    <t>Courtételle</t>
  </si>
  <si>
    <t>Delémont</t>
  </si>
  <si>
    <t>Develier</t>
  </si>
  <si>
    <t>Ederswiler</t>
  </si>
  <si>
    <t>Haute-Sorne</t>
  </si>
  <si>
    <t>Mervelier</t>
  </si>
  <si>
    <t>Mettembert</t>
  </si>
  <si>
    <t>Movelier</t>
  </si>
  <si>
    <t>Pleigne</t>
  </si>
  <si>
    <t>Rossemaison</t>
  </si>
  <si>
    <t>Saulcy</t>
  </si>
  <si>
    <t>Soyhières</t>
  </si>
  <si>
    <t>Val Terbi</t>
  </si>
  <si>
    <t>Le Bémont</t>
  </si>
  <si>
    <t>Les Bois</t>
  </si>
  <si>
    <t>Les Breuleux</t>
  </si>
  <si>
    <t>La Chaux-B.</t>
  </si>
  <si>
    <t>Les Enfers</t>
  </si>
  <si>
    <t>Les Genevez</t>
  </si>
  <si>
    <t>Lajoux</t>
  </si>
  <si>
    <t>Montfaucon</t>
  </si>
  <si>
    <t>Muriaux</t>
  </si>
  <si>
    <t>Le Noirmont</t>
  </si>
  <si>
    <t>Saignelégier</t>
  </si>
  <si>
    <t>Saint-Brais</t>
  </si>
  <si>
    <t>Soubey</t>
  </si>
  <si>
    <t>Alle</t>
  </si>
  <si>
    <t>La Baroche</t>
  </si>
  <si>
    <t>Basse-Allaine</t>
  </si>
  <si>
    <t>Beurnevésin</t>
  </si>
  <si>
    <t>Boncourt</t>
  </si>
  <si>
    <t>Bonfol</t>
  </si>
  <si>
    <t>Bure</t>
  </si>
  <si>
    <t>Clos du Doubs</t>
  </si>
  <si>
    <t>Coeuve</t>
  </si>
  <si>
    <t>Cornol</t>
  </si>
  <si>
    <t>Courchavon</t>
  </si>
  <si>
    <t>Courgenay</t>
  </si>
  <si>
    <t>Courtedoux</t>
  </si>
  <si>
    <t>Damphreux</t>
  </si>
  <si>
    <t>Fahy</t>
  </si>
  <si>
    <t>Fontenais</t>
  </si>
  <si>
    <t>Grandfontaine</t>
  </si>
  <si>
    <t>Haute-Ajoie</t>
  </si>
  <si>
    <t>Lugnez</t>
  </si>
  <si>
    <t>Porrentruy</t>
  </si>
  <si>
    <t>Vendlincourt</t>
  </si>
  <si>
    <t>Total</t>
  </si>
  <si>
    <t>Avec les permis F et N</t>
  </si>
  <si>
    <t>Attributions aux financements spéciaux</t>
  </si>
  <si>
    <t>Prélèvement sur les financements spéciaux</t>
  </si>
  <si>
    <t>Prélèvements sur les financements spéciaux</t>
  </si>
  <si>
    <t>X. Quotient de l'excédent du bilan</t>
  </si>
  <si>
    <t>Le degré d'autofinancement détermine la part des revenus affectée au financement des investissements nouveaux. S'il est de supérieur à 100%, il permet le financement d'investissements ou conduit à un désendettement, tandis que s'il est inférieur à 100%, il entraîne un nouvel endettement ou emprunt. Cet indicateur peut considérablement varier d'une année à l'autre, en particulier dans les petites corporations dès lors qu'elles investissent à intervalles irréguliers. Il ne peut donc être apprécié que sur plusieurs années.</t>
  </si>
  <si>
    <t>(Charges financières nettes / revenus fiscaux*100)</t>
  </si>
  <si>
    <t>Report au bilan des recettes</t>
  </si>
  <si>
    <t>Report au bilan des dépenses</t>
  </si>
  <si>
    <r>
      <t>Investissements bruts (</t>
    </r>
    <r>
      <rPr>
        <b/>
        <sz val="9"/>
        <color theme="1"/>
        <rFont val="Calibri"/>
        <family val="2"/>
        <scheme val="minor"/>
      </rPr>
      <t>total des dépenses d'investissement</t>
    </r>
    <r>
      <rPr>
        <b/>
        <sz val="11"/>
        <color theme="1"/>
        <rFont val="Calibri"/>
        <family val="2"/>
        <scheme val="minor"/>
      </rPr>
      <t>)</t>
    </r>
  </si>
  <si>
    <t>RECAPITULATIF AVEC LES FINANCEMENTS SPECIAUX</t>
  </si>
  <si>
    <r>
      <t xml:space="preserve">Les indicateurs financiers </t>
    </r>
    <r>
      <rPr>
        <b/>
        <u/>
        <sz val="24"/>
        <color rgb="FFFF0000"/>
        <rFont val="Calibri"/>
        <family val="2"/>
        <scheme val="minor"/>
      </rPr>
      <t>avec les financements spéciaux</t>
    </r>
  </si>
  <si>
    <t>Attributions aux capitaux propres</t>
  </si>
  <si>
    <t>Clôture du compte de résultats / excédent de produits (90) (+)</t>
  </si>
  <si>
    <r>
      <t>Clôture du compte de résultats /</t>
    </r>
    <r>
      <rPr>
        <sz val="8"/>
        <color rgb="FFFF0000"/>
        <rFont val="Calibri"/>
        <family val="2"/>
        <scheme val="minor"/>
      </rPr>
      <t xml:space="preserve"> excédent de charges (90) (-)</t>
    </r>
  </si>
  <si>
    <t>Nombre d'habitant au 31.12.2024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</si>
</sst>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7" x14ac:knownFonts="1">
    <font>
      <sz val="11"/>
      <color theme="1"/>
      <name val="Calibri"/>
      <family val="2"/>
      <scheme val="minor"/>
    </font>
    <font>
      <b/>
      <sz val="11"/>
      <color theme="1"/>
      <name val="Calibri"/>
      <family val="2"/>
      <scheme val="minor"/>
    </font>
    <font>
      <sz val="8"/>
      <color theme="1"/>
      <name val="Calibri"/>
      <family val="2"/>
      <scheme val="minor"/>
    </font>
    <font>
      <b/>
      <sz val="16"/>
      <color theme="1"/>
      <name val="Calibri"/>
      <family val="2"/>
      <scheme val="minor"/>
    </font>
    <font>
      <b/>
      <sz val="24"/>
      <color theme="1"/>
      <name val="Calibri"/>
      <family val="2"/>
      <scheme val="minor"/>
    </font>
    <font>
      <b/>
      <sz val="14"/>
      <color theme="1"/>
      <name val="Calibri"/>
      <family val="2"/>
      <scheme val="minor"/>
    </font>
    <font>
      <sz val="11"/>
      <name val="Calibri"/>
      <family val="2"/>
      <scheme val="minor"/>
    </font>
    <font>
      <sz val="11"/>
      <color rgb="FFFF0000"/>
      <name val="Calibri"/>
      <family val="2"/>
      <scheme val="minor"/>
    </font>
    <font>
      <b/>
      <u/>
      <sz val="11"/>
      <color theme="1"/>
      <name val="Calibri"/>
      <family val="2"/>
      <scheme val="minor"/>
    </font>
    <font>
      <u/>
      <sz val="11"/>
      <color theme="1"/>
      <name val="Calibri"/>
      <family val="2"/>
      <scheme val="minor"/>
    </font>
    <font>
      <sz val="10"/>
      <color theme="8" tint="-0.249977111117893"/>
      <name val="Calibri"/>
      <family val="2"/>
      <scheme val="minor"/>
    </font>
    <font>
      <sz val="10"/>
      <color theme="1"/>
      <name val="Calibri"/>
      <family val="2"/>
      <scheme val="minor"/>
    </font>
    <font>
      <b/>
      <sz val="10"/>
      <color theme="1"/>
      <name val="Calibri"/>
      <family val="2"/>
      <scheme val="minor"/>
    </font>
    <font>
      <b/>
      <sz val="10"/>
      <name val="Calibri"/>
      <family val="2"/>
      <scheme val="minor"/>
    </font>
    <font>
      <b/>
      <sz val="9"/>
      <color theme="1"/>
      <name val="Calibri"/>
      <family val="2"/>
      <scheme val="minor"/>
    </font>
    <font>
      <b/>
      <u/>
      <sz val="24"/>
      <color rgb="FFFF0000"/>
      <name val="Calibri"/>
      <family val="2"/>
      <scheme val="minor"/>
    </font>
    <font>
      <sz val="8"/>
      <color rgb="FFFF0000"/>
      <name val="Calibri"/>
      <family val="2"/>
      <scheme val="minor"/>
    </font>
  </fonts>
  <fills count="8">
    <fill>
      <patternFill patternType="none"/>
    </fill>
    <fill>
      <patternFill patternType="gray125"/>
    </fill>
    <fill>
      <patternFill patternType="solid">
        <fgColor theme="0" tint="-0.14999847407452621"/>
        <bgColor indexed="64"/>
      </patternFill>
    </fill>
    <fill>
      <patternFill patternType="solid">
        <fgColor theme="5" tint="0.79998168889431442"/>
        <bgColor indexed="64"/>
      </patternFill>
    </fill>
    <fill>
      <patternFill patternType="solid">
        <fgColor theme="9" tint="0.79998168889431442"/>
        <bgColor indexed="64"/>
      </patternFill>
    </fill>
    <fill>
      <patternFill patternType="solid">
        <fgColor theme="0"/>
        <bgColor indexed="64"/>
      </patternFill>
    </fill>
    <fill>
      <patternFill patternType="solid">
        <fgColor theme="0" tint="-4.9989318521683403E-2"/>
        <bgColor indexed="64"/>
      </patternFill>
    </fill>
    <fill>
      <patternFill patternType="solid">
        <fgColor theme="4" tint="0.79998168889431442"/>
        <bgColor indexed="64"/>
      </patternFill>
    </fill>
  </fills>
  <borders count="36">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style="thin">
        <color indexed="64"/>
      </right>
      <top style="thin">
        <color indexed="64"/>
      </top>
      <bottom/>
      <diagonal/>
    </border>
    <border>
      <left style="medium">
        <color indexed="64"/>
      </left>
      <right style="thin">
        <color indexed="64"/>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medium">
        <color indexed="64"/>
      </right>
      <top/>
      <bottom/>
      <diagonal/>
    </border>
    <border>
      <left style="medium">
        <color indexed="64"/>
      </left>
      <right style="medium">
        <color indexed="64"/>
      </right>
      <top style="medium">
        <color indexed="64"/>
      </top>
      <bottom style="medium">
        <color indexed="64"/>
      </bottom>
      <diagonal/>
    </border>
    <border>
      <left style="medium">
        <color indexed="64"/>
      </left>
      <right style="thin">
        <color indexed="64"/>
      </right>
      <top/>
      <bottom style="medium">
        <color indexed="64"/>
      </bottom>
      <diagonal/>
    </border>
    <border>
      <left style="thin">
        <color indexed="64"/>
      </left>
      <right/>
      <top/>
      <bottom style="medium">
        <color indexed="64"/>
      </bottom>
      <diagonal/>
    </border>
    <border>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right style="thin">
        <color indexed="64"/>
      </right>
      <top style="thin">
        <color indexed="64"/>
      </top>
      <bottom/>
      <diagonal/>
    </border>
    <border>
      <left/>
      <right/>
      <top/>
      <bottom style="thin">
        <color auto="1"/>
      </bottom>
      <diagonal/>
    </border>
    <border>
      <left/>
      <right/>
      <top style="thin">
        <color auto="1"/>
      </top>
      <bottom style="thin">
        <color auto="1"/>
      </bottom>
      <diagonal/>
    </border>
    <border>
      <left/>
      <right/>
      <top style="medium">
        <color indexed="64"/>
      </top>
      <bottom/>
      <diagonal/>
    </border>
  </borders>
  <cellStyleXfs count="1">
    <xf numFmtId="0" fontId="0" fillId="0" borderId="0"/>
  </cellStyleXfs>
  <cellXfs count="144">
    <xf numFmtId="0" fontId="0" fillId="0" borderId="0" xfId="0"/>
    <xf numFmtId="0" fontId="0" fillId="0" borderId="0" xfId="0" applyAlignment="1">
      <alignment horizontal="right"/>
    </xf>
    <xf numFmtId="0" fontId="3" fillId="0" borderId="0" xfId="0" applyFont="1"/>
    <xf numFmtId="0" fontId="1" fillId="4" borderId="20" xfId="0" applyFont="1" applyFill="1" applyBorder="1" applyAlignment="1">
      <alignment vertical="center"/>
    </xf>
    <xf numFmtId="0" fontId="1" fillId="4" borderId="23" xfId="0" applyFont="1" applyFill="1" applyBorder="1" applyAlignment="1">
      <alignment horizontal="center" vertical="center"/>
    </xf>
    <xf numFmtId="0" fontId="1" fillId="2" borderId="23" xfId="0" applyFont="1" applyFill="1" applyBorder="1" applyAlignment="1">
      <alignment vertical="center"/>
    </xf>
    <xf numFmtId="0" fontId="1" fillId="3" borderId="23" xfId="0" applyFont="1" applyFill="1" applyBorder="1" applyAlignment="1">
      <alignment vertical="center"/>
    </xf>
    <xf numFmtId="0" fontId="1" fillId="3" borderId="24" xfId="0" applyFont="1" applyFill="1" applyBorder="1" applyAlignment="1">
      <alignment horizontal="center" vertical="center"/>
    </xf>
    <xf numFmtId="0" fontId="2" fillId="0" borderId="15" xfId="0" applyFont="1" applyBorder="1" applyAlignment="1">
      <alignment horizontal="right" vertical="center"/>
    </xf>
    <xf numFmtId="0" fontId="2" fillId="2" borderId="18" xfId="0" applyFont="1" applyFill="1" applyBorder="1" applyAlignment="1">
      <alignment horizontal="center" vertical="center"/>
    </xf>
    <xf numFmtId="0" fontId="2" fillId="0" borderId="18" xfId="0" applyFont="1" applyBorder="1" applyAlignment="1">
      <alignment vertical="center"/>
    </xf>
    <xf numFmtId="0" fontId="2" fillId="2" borderId="5" xfId="0" applyFont="1" applyFill="1" applyBorder="1" applyAlignment="1">
      <alignment horizontal="right" vertical="center"/>
    </xf>
    <xf numFmtId="0" fontId="2" fillId="0" borderId="5" xfId="0" applyFont="1" applyBorder="1" applyAlignment="1">
      <alignment vertical="center"/>
    </xf>
    <xf numFmtId="0" fontId="2" fillId="2" borderId="14" xfId="0" applyFont="1" applyFill="1" applyBorder="1" applyAlignment="1">
      <alignment horizontal="right" vertical="center"/>
    </xf>
    <xf numFmtId="0" fontId="2" fillId="2" borderId="8" xfId="0" applyFont="1" applyFill="1" applyBorder="1" applyAlignment="1">
      <alignment horizontal="right" vertical="center"/>
    </xf>
    <xf numFmtId="0" fontId="2" fillId="0" borderId="8" xfId="0" applyFont="1" applyBorder="1" applyAlignment="1">
      <alignment vertical="center"/>
    </xf>
    <xf numFmtId="0" fontId="2" fillId="2" borderId="4" xfId="0" applyFont="1" applyFill="1" applyBorder="1" applyAlignment="1">
      <alignment horizontal="right" vertical="center"/>
    </xf>
    <xf numFmtId="0" fontId="2" fillId="2" borderId="7" xfId="0" applyFont="1" applyFill="1" applyBorder="1" applyAlignment="1">
      <alignment horizontal="right" vertical="center"/>
    </xf>
    <xf numFmtId="0" fontId="0" fillId="0" borderId="0" xfId="0" applyAlignment="1">
      <alignment vertical="center"/>
    </xf>
    <xf numFmtId="0" fontId="1" fillId="0" borderId="0" xfId="0" applyFont="1" applyAlignment="1">
      <alignment horizontal="center" vertical="center"/>
    </xf>
    <xf numFmtId="0" fontId="3" fillId="0" borderId="0" xfId="0" applyFont="1" applyAlignment="1">
      <alignment horizontal="center"/>
    </xf>
    <xf numFmtId="0" fontId="2" fillId="5" borderId="15" xfId="0" applyFont="1" applyFill="1" applyBorder="1" applyAlignment="1">
      <alignment horizontal="right" vertical="center"/>
    </xf>
    <xf numFmtId="0" fontId="2" fillId="5" borderId="18" xfId="0" applyFont="1" applyFill="1" applyBorder="1" applyAlignment="1">
      <alignment vertical="center"/>
    </xf>
    <xf numFmtId="0" fontId="2" fillId="5" borderId="4" xfId="0" applyFont="1" applyFill="1" applyBorder="1" applyAlignment="1">
      <alignment horizontal="right" vertical="center"/>
    </xf>
    <xf numFmtId="0" fontId="2" fillId="5" borderId="5" xfId="0" applyFont="1" applyFill="1" applyBorder="1" applyAlignment="1">
      <alignment vertical="center"/>
    </xf>
    <xf numFmtId="0" fontId="2" fillId="5" borderId="10" xfId="0" applyFont="1" applyFill="1" applyBorder="1" applyAlignment="1">
      <alignment vertical="center"/>
    </xf>
    <xf numFmtId="0" fontId="2" fillId="5" borderId="11" xfId="0" applyFont="1" applyFill="1" applyBorder="1" applyAlignment="1">
      <alignment vertical="center"/>
    </xf>
    <xf numFmtId="0" fontId="2" fillId="5" borderId="10" xfId="0" applyFont="1" applyFill="1" applyBorder="1" applyAlignment="1">
      <alignment horizontal="left" vertical="center"/>
    </xf>
    <xf numFmtId="0" fontId="2" fillId="5" borderId="11" xfId="0" applyFont="1" applyFill="1" applyBorder="1" applyAlignment="1">
      <alignment horizontal="left" vertical="center"/>
    </xf>
    <xf numFmtId="0" fontId="3" fillId="0" borderId="0" xfId="0" applyFont="1" applyAlignment="1">
      <alignment horizontal="center"/>
    </xf>
    <xf numFmtId="0" fontId="1" fillId="4" borderId="21" xfId="0" applyFont="1" applyFill="1" applyBorder="1" applyAlignment="1">
      <alignment horizontal="center" vertical="center"/>
    </xf>
    <xf numFmtId="0" fontId="1" fillId="4" borderId="22" xfId="0" applyFont="1" applyFill="1" applyBorder="1" applyAlignment="1">
      <alignment horizontal="center" vertical="center"/>
    </xf>
    <xf numFmtId="0" fontId="1" fillId="0" borderId="0" xfId="0" applyFont="1" applyAlignment="1">
      <alignment horizontal="center"/>
    </xf>
    <xf numFmtId="0" fontId="1" fillId="0" borderId="0" xfId="0" applyFont="1" applyAlignment="1">
      <alignment horizontal="center" vertical="center"/>
    </xf>
    <xf numFmtId="0" fontId="2" fillId="5" borderId="27" xfId="0" applyFont="1" applyFill="1" applyBorder="1" applyAlignment="1">
      <alignment horizontal="right" vertical="center"/>
    </xf>
    <xf numFmtId="0" fontId="2" fillId="2" borderId="30" xfId="0" applyFont="1" applyFill="1" applyBorder="1" applyAlignment="1">
      <alignment horizontal="center" vertical="center"/>
    </xf>
    <xf numFmtId="0" fontId="2" fillId="5" borderId="30" xfId="0" applyFont="1" applyFill="1" applyBorder="1" applyAlignment="1">
      <alignment vertical="center"/>
    </xf>
    <xf numFmtId="0" fontId="1" fillId="0" borderId="0" xfId="0" applyFont="1" applyBorder="1" applyAlignment="1">
      <alignment horizontal="center" vertical="center"/>
    </xf>
    <xf numFmtId="0" fontId="0" fillId="0" borderId="0" xfId="0" applyBorder="1" applyAlignment="1">
      <alignment horizontal="center" vertical="center"/>
    </xf>
    <xf numFmtId="0" fontId="2" fillId="5" borderId="28" xfId="0" applyFont="1" applyFill="1" applyBorder="1" applyAlignment="1">
      <alignment horizontal="left" vertical="center"/>
    </xf>
    <xf numFmtId="0" fontId="2" fillId="5" borderId="29" xfId="0" applyFont="1" applyFill="1" applyBorder="1" applyAlignment="1">
      <alignment horizontal="left" vertical="center"/>
    </xf>
    <xf numFmtId="0" fontId="2" fillId="5" borderId="32" xfId="0" applyFont="1" applyFill="1" applyBorder="1" applyAlignment="1">
      <alignment horizontal="left" vertical="center"/>
    </xf>
    <xf numFmtId="0" fontId="1" fillId="0" borderId="0" xfId="0" applyFont="1"/>
    <xf numFmtId="0" fontId="0" fillId="0" borderId="33" xfId="0" applyBorder="1"/>
    <xf numFmtId="0" fontId="0" fillId="0" borderId="34" xfId="0" applyBorder="1"/>
    <xf numFmtId="0" fontId="0" fillId="0" borderId="34" xfId="0" applyBorder="1" applyAlignment="1">
      <alignment horizontal="right"/>
    </xf>
    <xf numFmtId="0" fontId="0" fillId="0" borderId="0" xfId="0" applyBorder="1"/>
    <xf numFmtId="0" fontId="2" fillId="0" borderId="0" xfId="0" applyFont="1"/>
    <xf numFmtId="49" fontId="0" fillId="0" borderId="0" xfId="0" applyNumberFormat="1"/>
    <xf numFmtId="49" fontId="1" fillId="0" borderId="0" xfId="0" applyNumberFormat="1" applyFont="1"/>
    <xf numFmtId="49" fontId="0" fillId="0" borderId="33" xfId="0" applyNumberFormat="1" applyBorder="1" applyAlignment="1">
      <alignment horizontal="center"/>
    </xf>
    <xf numFmtId="49" fontId="0" fillId="0" borderId="34" xfId="0" applyNumberFormat="1" applyBorder="1" applyAlignment="1">
      <alignment horizontal="center"/>
    </xf>
    <xf numFmtId="49" fontId="0" fillId="0" borderId="0" xfId="0" applyNumberFormat="1" applyBorder="1" applyAlignment="1">
      <alignment horizontal="center"/>
    </xf>
    <xf numFmtId="49" fontId="1" fillId="0" borderId="0" xfId="0" applyNumberFormat="1" applyFont="1" applyAlignment="1">
      <alignment horizontal="center"/>
    </xf>
    <xf numFmtId="49" fontId="0" fillId="0" borderId="0" xfId="0" applyNumberFormat="1" applyAlignment="1">
      <alignment horizontal="center"/>
    </xf>
    <xf numFmtId="0" fontId="6" fillId="0" borderId="33" xfId="0" applyFont="1" applyBorder="1"/>
    <xf numFmtId="0" fontId="0" fillId="0" borderId="33" xfId="0" applyBorder="1" applyAlignment="1">
      <alignment horizontal="right"/>
    </xf>
    <xf numFmtId="0" fontId="0" fillId="0" borderId="0" xfId="0" applyBorder="1" applyAlignment="1">
      <alignment vertical="center"/>
    </xf>
    <xf numFmtId="4" fontId="0" fillId="0" borderId="33" xfId="0" applyNumberFormat="1" applyBorder="1"/>
    <xf numFmtId="4" fontId="0" fillId="0" borderId="34" xfId="0" applyNumberFormat="1" applyBorder="1"/>
    <xf numFmtId="4" fontId="0" fillId="0" borderId="0" xfId="0" applyNumberFormat="1" applyBorder="1"/>
    <xf numFmtId="4" fontId="0" fillId="0" borderId="26" xfId="0" applyNumberFormat="1" applyFont="1" applyBorder="1"/>
    <xf numFmtId="4" fontId="0" fillId="0" borderId="0" xfId="0" applyNumberFormat="1"/>
    <xf numFmtId="4" fontId="1" fillId="0" borderId="26" xfId="0" applyNumberFormat="1" applyFont="1" applyBorder="1"/>
    <xf numFmtId="4" fontId="1" fillId="0" borderId="0" xfId="0" applyNumberFormat="1" applyFont="1" applyAlignment="1">
      <alignment horizontal="center"/>
    </xf>
    <xf numFmtId="4" fontId="0" fillId="0" borderId="0" xfId="0" applyNumberFormat="1" applyFont="1" applyBorder="1"/>
    <xf numFmtId="0" fontId="2" fillId="5" borderId="8" xfId="0" applyFont="1" applyFill="1" applyBorder="1" applyAlignment="1">
      <alignment vertical="center"/>
    </xf>
    <xf numFmtId="0" fontId="2" fillId="5" borderId="12" xfId="0" applyFont="1" applyFill="1" applyBorder="1" applyAlignment="1">
      <alignment vertical="center"/>
    </xf>
    <xf numFmtId="0" fontId="2" fillId="5" borderId="13" xfId="0" applyFont="1" applyFill="1" applyBorder="1" applyAlignment="1">
      <alignment vertical="center"/>
    </xf>
    <xf numFmtId="4" fontId="2" fillId="4" borderId="18" xfId="0" applyNumberFormat="1" applyFont="1" applyFill="1" applyBorder="1" applyAlignment="1">
      <alignment horizontal="right" vertical="center"/>
    </xf>
    <xf numFmtId="4" fontId="2" fillId="4" borderId="5" xfId="0" applyNumberFormat="1" applyFont="1" applyFill="1" applyBorder="1" applyAlignment="1">
      <alignment horizontal="right" vertical="center"/>
    </xf>
    <xf numFmtId="4" fontId="2" fillId="4" borderId="14" xfId="0" applyNumberFormat="1" applyFont="1" applyFill="1" applyBorder="1" applyAlignment="1">
      <alignment horizontal="right" vertical="center"/>
    </xf>
    <xf numFmtId="4" fontId="2" fillId="4" borderId="30" xfId="0" applyNumberFormat="1" applyFont="1" applyFill="1" applyBorder="1" applyAlignment="1">
      <alignment horizontal="right" vertical="center"/>
    </xf>
    <xf numFmtId="4" fontId="2" fillId="3" borderId="19" xfId="0" applyNumberFormat="1" applyFont="1" applyFill="1" applyBorder="1" applyAlignment="1">
      <alignment horizontal="right" vertical="center"/>
    </xf>
    <xf numFmtId="4" fontId="2" fillId="3" borderId="6" xfId="0" applyNumberFormat="1" applyFont="1" applyFill="1" applyBorder="1" applyAlignment="1">
      <alignment horizontal="right" vertical="center"/>
    </xf>
    <xf numFmtId="4" fontId="2" fillId="3" borderId="9" xfId="0" applyNumberFormat="1" applyFont="1" applyFill="1" applyBorder="1" applyAlignment="1">
      <alignment horizontal="right" vertical="center"/>
    </xf>
    <xf numFmtId="4" fontId="2" fillId="3" borderId="31" xfId="0" applyNumberFormat="1" applyFont="1" applyFill="1" applyBorder="1" applyAlignment="1">
      <alignment horizontal="right" vertical="center"/>
    </xf>
    <xf numFmtId="0" fontId="2" fillId="2" borderId="12" xfId="0" applyFont="1" applyFill="1" applyBorder="1" applyAlignment="1">
      <alignment horizontal="left" vertical="center"/>
    </xf>
    <xf numFmtId="0" fontId="2" fillId="2" borderId="13" xfId="0" applyFont="1" applyFill="1" applyBorder="1" applyAlignment="1">
      <alignment horizontal="left" vertical="center"/>
    </xf>
    <xf numFmtId="4" fontId="2" fillId="2" borderId="8" xfId="0" applyNumberFormat="1" applyFont="1" applyFill="1" applyBorder="1" applyAlignment="1">
      <alignment horizontal="right" vertical="center"/>
    </xf>
    <xf numFmtId="4" fontId="1" fillId="0" borderId="26" xfId="0" applyNumberFormat="1" applyFont="1" applyBorder="1" applyAlignment="1">
      <alignment horizontal="right"/>
    </xf>
    <xf numFmtId="4" fontId="1" fillId="0" borderId="0" xfId="0" applyNumberFormat="1" applyFont="1" applyAlignment="1">
      <alignment horizontal="right"/>
    </xf>
    <xf numFmtId="0" fontId="1" fillId="7" borderId="1" xfId="0" applyFont="1" applyFill="1" applyBorder="1" applyAlignment="1">
      <alignment horizontal="center"/>
    </xf>
    <xf numFmtId="49" fontId="0" fillId="7" borderId="2" xfId="0" applyNumberFormat="1" applyFill="1" applyBorder="1"/>
    <xf numFmtId="0" fontId="1" fillId="7" borderId="2" xfId="0" applyFont="1" applyFill="1" applyBorder="1" applyAlignment="1">
      <alignment horizontal="center"/>
    </xf>
    <xf numFmtId="0" fontId="1" fillId="7" borderId="3" xfId="0" applyFont="1" applyFill="1" applyBorder="1" applyAlignment="1">
      <alignment horizontal="center"/>
    </xf>
    <xf numFmtId="4" fontId="1" fillId="0" borderId="0" xfId="0" applyNumberFormat="1" applyFont="1" applyBorder="1" applyAlignment="1">
      <alignment horizontal="right"/>
    </xf>
    <xf numFmtId="0" fontId="5" fillId="0" borderId="0" xfId="0" applyFont="1" applyAlignment="1"/>
    <xf numFmtId="0" fontId="8" fillId="0" borderId="0" xfId="0" applyFont="1"/>
    <xf numFmtId="49" fontId="0" fillId="0" borderId="0" xfId="0" applyNumberFormat="1" applyAlignment="1">
      <alignment horizontal="right"/>
    </xf>
    <xf numFmtId="9" fontId="0" fillId="0" borderId="0" xfId="0" applyNumberFormat="1" applyAlignment="1">
      <alignment horizontal="right"/>
    </xf>
    <xf numFmtId="4" fontId="1" fillId="0" borderId="0" xfId="0" applyNumberFormat="1" applyFont="1" applyBorder="1"/>
    <xf numFmtId="0" fontId="10" fillId="0" borderId="0" xfId="0" applyFont="1" applyBorder="1"/>
    <xf numFmtId="0" fontId="11" fillId="0" borderId="0" xfId="0" applyFont="1"/>
    <xf numFmtId="0" fontId="12" fillId="0" borderId="0" xfId="0" applyFont="1" applyBorder="1"/>
    <xf numFmtId="3" fontId="13" fillId="0" borderId="0" xfId="0" applyNumberFormat="1" applyFont="1"/>
    <xf numFmtId="3" fontId="1" fillId="0" borderId="26" xfId="0" applyNumberFormat="1" applyFont="1" applyBorder="1" applyAlignment="1">
      <alignment horizontal="center" vertical="center"/>
    </xf>
    <xf numFmtId="0" fontId="0" fillId="0" borderId="0" xfId="0" applyFont="1"/>
    <xf numFmtId="0" fontId="0" fillId="6" borderId="10" xfId="0" applyFill="1" applyBorder="1" applyAlignment="1">
      <alignment horizontal="justify" vertical="center" wrapText="1"/>
    </xf>
    <xf numFmtId="0" fontId="0" fillId="6" borderId="34" xfId="0" applyFill="1" applyBorder="1" applyAlignment="1">
      <alignment horizontal="justify" vertical="center" wrapText="1"/>
    </xf>
    <xf numFmtId="0" fontId="0" fillId="6" borderId="11" xfId="0" applyFill="1" applyBorder="1" applyAlignment="1">
      <alignment horizontal="justify" vertical="center" wrapText="1"/>
    </xf>
    <xf numFmtId="0" fontId="7" fillId="0" borderId="35" xfId="0" applyFont="1" applyBorder="1" applyAlignment="1">
      <alignment horizontal="center"/>
    </xf>
    <xf numFmtId="0" fontId="2" fillId="5" borderId="16" xfId="0" applyFont="1" applyFill="1" applyBorder="1" applyAlignment="1">
      <alignment vertical="center"/>
    </xf>
    <xf numFmtId="0" fontId="2" fillId="5" borderId="17" xfId="0" applyFont="1" applyFill="1" applyBorder="1" applyAlignment="1">
      <alignment vertical="center"/>
    </xf>
    <xf numFmtId="0" fontId="2" fillId="2" borderId="12" xfId="0" applyFont="1" applyFill="1" applyBorder="1" applyAlignment="1">
      <alignment horizontal="left" vertical="center"/>
    </xf>
    <xf numFmtId="0" fontId="2" fillId="2" borderId="13" xfId="0" applyFont="1" applyFill="1" applyBorder="1" applyAlignment="1">
      <alignment horizontal="left" vertical="center"/>
    </xf>
    <xf numFmtId="0" fontId="1" fillId="6" borderId="1" xfId="0" applyFont="1" applyFill="1" applyBorder="1" applyAlignment="1">
      <alignment horizontal="center"/>
    </xf>
    <xf numFmtId="0" fontId="1" fillId="6" borderId="2" xfId="0" applyFont="1" applyFill="1" applyBorder="1" applyAlignment="1">
      <alignment horizontal="center"/>
    </xf>
    <xf numFmtId="0" fontId="1" fillId="6" borderId="3" xfId="0" applyFont="1" applyFill="1" applyBorder="1" applyAlignment="1">
      <alignment horizontal="center"/>
    </xf>
    <xf numFmtId="0" fontId="1" fillId="3" borderId="21" xfId="0" applyFont="1" applyFill="1" applyBorder="1" applyAlignment="1">
      <alignment horizontal="center" vertical="center"/>
    </xf>
    <xf numFmtId="0" fontId="1" fillId="3" borderId="22" xfId="0" applyFont="1" applyFill="1" applyBorder="1" applyAlignment="1">
      <alignment horizontal="center" vertical="center"/>
    </xf>
    <xf numFmtId="0" fontId="2" fillId="5" borderId="28" xfId="0" applyFont="1" applyFill="1" applyBorder="1" applyAlignment="1">
      <alignment vertical="center"/>
    </xf>
    <xf numFmtId="0" fontId="2" fillId="5" borderId="29" xfId="0" applyFont="1" applyFill="1" applyBorder="1" applyAlignment="1">
      <alignment vertical="center"/>
    </xf>
    <xf numFmtId="0" fontId="2" fillId="5" borderId="10" xfId="0" applyFont="1" applyFill="1" applyBorder="1" applyAlignment="1">
      <alignment horizontal="left" vertical="center"/>
    </xf>
    <xf numFmtId="0" fontId="2" fillId="5" borderId="11" xfId="0" applyFont="1" applyFill="1" applyBorder="1" applyAlignment="1">
      <alignment horizontal="left" vertical="center"/>
    </xf>
    <xf numFmtId="0" fontId="2" fillId="5" borderId="10" xfId="0" applyFont="1" applyFill="1" applyBorder="1" applyAlignment="1">
      <alignment vertical="center"/>
    </xf>
    <xf numFmtId="0" fontId="2" fillId="5" borderId="11" xfId="0" applyFont="1" applyFill="1" applyBorder="1" applyAlignment="1">
      <alignment vertical="center"/>
    </xf>
    <xf numFmtId="0" fontId="2" fillId="5" borderId="16" xfId="0" applyFont="1" applyFill="1" applyBorder="1" applyAlignment="1">
      <alignment horizontal="left" vertical="center"/>
    </xf>
    <xf numFmtId="0" fontId="2" fillId="5" borderId="17" xfId="0" applyFont="1" applyFill="1" applyBorder="1" applyAlignment="1">
      <alignment horizontal="left" vertical="center"/>
    </xf>
    <xf numFmtId="0" fontId="4" fillId="0" borderId="0" xfId="0" applyFont="1" applyAlignment="1">
      <alignment horizontal="center"/>
    </xf>
    <xf numFmtId="0" fontId="1" fillId="0" borderId="1" xfId="0" applyFont="1" applyBorder="1" applyAlignment="1">
      <alignment horizontal="center" vertical="center"/>
    </xf>
    <xf numFmtId="0" fontId="1" fillId="0" borderId="2" xfId="0" applyFont="1" applyBorder="1" applyAlignment="1">
      <alignment horizontal="center" vertical="center"/>
    </xf>
    <xf numFmtId="0" fontId="1" fillId="0" borderId="3" xfId="0" applyFont="1" applyBorder="1" applyAlignment="1">
      <alignment horizontal="center" vertical="center"/>
    </xf>
    <xf numFmtId="0" fontId="1" fillId="4" borderId="21" xfId="0" applyFont="1" applyFill="1" applyBorder="1" applyAlignment="1">
      <alignment horizontal="center" vertical="center"/>
    </xf>
    <xf numFmtId="0" fontId="1" fillId="4" borderId="22" xfId="0" applyFont="1" applyFill="1" applyBorder="1" applyAlignment="1">
      <alignment horizontal="center" vertical="center"/>
    </xf>
    <xf numFmtId="0" fontId="2" fillId="0" borderId="10" xfId="0" applyFont="1" applyBorder="1" applyAlignment="1">
      <alignment vertical="center"/>
    </xf>
    <xf numFmtId="0" fontId="2" fillId="0" borderId="11" xfId="0" applyFont="1" applyBorder="1" applyAlignment="1">
      <alignment vertical="center"/>
    </xf>
    <xf numFmtId="0" fontId="2" fillId="0" borderId="12" xfId="0" applyFont="1" applyBorder="1" applyAlignment="1">
      <alignment vertical="center"/>
    </xf>
    <xf numFmtId="0" fontId="2" fillId="0" borderId="13" xfId="0" applyFont="1" applyBorder="1" applyAlignment="1">
      <alignment vertical="center"/>
    </xf>
    <xf numFmtId="0" fontId="2" fillId="0" borderId="16" xfId="0" applyFont="1" applyBorder="1" applyAlignment="1">
      <alignment horizontal="left" vertical="center"/>
    </xf>
    <xf numFmtId="0" fontId="2" fillId="0" borderId="17" xfId="0" applyFont="1" applyBorder="1" applyAlignment="1">
      <alignment horizontal="left" vertical="center"/>
    </xf>
    <xf numFmtId="0" fontId="2" fillId="2" borderId="10" xfId="0" applyFont="1" applyFill="1" applyBorder="1" applyAlignment="1">
      <alignment horizontal="left" vertical="center"/>
    </xf>
    <xf numFmtId="0" fontId="2" fillId="2" borderId="11" xfId="0" applyFont="1" applyFill="1" applyBorder="1" applyAlignment="1">
      <alignment horizontal="left" vertical="center"/>
    </xf>
    <xf numFmtId="0" fontId="3" fillId="0" borderId="0" xfId="0" applyFont="1" applyAlignment="1">
      <alignment horizontal="center"/>
    </xf>
    <xf numFmtId="0" fontId="1" fillId="0" borderId="0" xfId="0" applyFont="1" applyAlignment="1">
      <alignment horizontal="center" vertical="center"/>
    </xf>
    <xf numFmtId="0" fontId="1" fillId="0" borderId="25" xfId="0" applyFont="1" applyBorder="1" applyAlignment="1">
      <alignment horizontal="center" vertical="center"/>
    </xf>
    <xf numFmtId="0" fontId="1" fillId="0" borderId="0" xfId="0" applyFont="1" applyBorder="1" applyAlignment="1">
      <alignment horizontal="center" vertical="center"/>
    </xf>
    <xf numFmtId="0" fontId="2" fillId="2" borderId="10" xfId="0" applyFont="1" applyFill="1" applyBorder="1" applyAlignment="1">
      <alignment horizontal="center" vertical="center"/>
    </xf>
    <xf numFmtId="0" fontId="2" fillId="2" borderId="11" xfId="0" applyFont="1" applyFill="1" applyBorder="1" applyAlignment="1">
      <alignment horizontal="center" vertical="center"/>
    </xf>
    <xf numFmtId="0" fontId="2" fillId="0" borderId="10" xfId="0" applyFont="1" applyBorder="1" applyAlignment="1">
      <alignment horizontal="left" vertical="center"/>
    </xf>
    <xf numFmtId="0" fontId="2" fillId="0" borderId="11" xfId="0" applyFont="1" applyBorder="1" applyAlignment="1">
      <alignment horizontal="left" vertical="center"/>
    </xf>
    <xf numFmtId="0" fontId="2" fillId="0" borderId="16" xfId="0" applyFont="1" applyBorder="1" applyAlignment="1">
      <alignment vertical="center"/>
    </xf>
    <xf numFmtId="0" fontId="2" fillId="0" borderId="17" xfId="0" applyFont="1" applyBorder="1" applyAlignment="1">
      <alignment vertical="center"/>
    </xf>
    <xf numFmtId="0" fontId="5" fillId="0" borderId="0" xfId="0" applyFont="1" applyAlignment="1">
      <alignment horizont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28576</xdr:colOff>
      <xdr:row>0</xdr:row>
      <xdr:rowOff>0</xdr:rowOff>
    </xdr:from>
    <xdr:to>
      <xdr:col>7</xdr:col>
      <xdr:colOff>523876</xdr:colOff>
      <xdr:row>5</xdr:row>
      <xdr:rowOff>43962</xdr:rowOff>
    </xdr:to>
    <xdr:pic>
      <xdr:nvPicPr>
        <xdr:cNvPr id="2" name="Image 1" descr="com_delegue">
          <a:extLst>
            <a:ext uri="{FF2B5EF4-FFF2-40B4-BE49-F238E27FC236}">
              <a16:creationId xmlns:a16="http://schemas.microsoft.com/office/drawing/2014/main" id="{00000000-0008-0000-0000-000002000000}"/>
            </a:ext>
          </a:extLst>
        </xdr:cNvPr>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8333" t="13924" r="3590"/>
        <a:stretch/>
      </xdr:blipFill>
      <xdr:spPr bwMode="auto">
        <a:xfrm>
          <a:off x="28576" y="0"/>
          <a:ext cx="6057900" cy="996462"/>
        </a:xfrm>
        <a:prstGeom prst="rect">
          <a:avLst/>
        </a:prstGeom>
        <a:noFill/>
        <a:ln>
          <a:noFill/>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8</xdr:col>
      <xdr:colOff>990600</xdr:colOff>
      <xdr:row>6</xdr:row>
      <xdr:rowOff>1095374</xdr:rowOff>
    </xdr:to>
    <xdr:pic>
      <xdr:nvPicPr>
        <xdr:cNvPr id="4" name="Image 3" descr="com_delegue">
          <a:extLst>
            <a:ext uri="{FF2B5EF4-FFF2-40B4-BE49-F238E27FC236}">
              <a16:creationId xmlns:a16="http://schemas.microsoft.com/office/drawing/2014/main" id="{00000000-0008-0000-0200-000004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0"/>
          <a:ext cx="9239250" cy="2238374"/>
        </a:xfrm>
        <a:prstGeom prst="rect">
          <a:avLst/>
        </a:prstGeom>
        <a:noFill/>
        <a:ln>
          <a:noFill/>
        </a:ln>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28575</xdr:colOff>
      <xdr:row>0</xdr:row>
      <xdr:rowOff>0</xdr:rowOff>
    </xdr:from>
    <xdr:to>
      <xdr:col>3</xdr:col>
      <xdr:colOff>1476375</xdr:colOff>
      <xdr:row>5</xdr:row>
      <xdr:rowOff>43962</xdr:rowOff>
    </xdr:to>
    <xdr:pic>
      <xdr:nvPicPr>
        <xdr:cNvPr id="2" name="Image 1" descr="com_delegue">
          <a:extLst>
            <a:ext uri="{FF2B5EF4-FFF2-40B4-BE49-F238E27FC236}">
              <a16:creationId xmlns:a16="http://schemas.microsoft.com/office/drawing/2014/main" id="{00000000-0008-0000-0300-000002000000}"/>
            </a:ext>
          </a:extLst>
        </xdr:cNvPr>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8333" t="13924" r="3590"/>
        <a:stretch/>
      </xdr:blipFill>
      <xdr:spPr bwMode="auto">
        <a:xfrm>
          <a:off x="28575" y="0"/>
          <a:ext cx="6162675" cy="996462"/>
        </a:xfrm>
        <a:prstGeom prst="rect">
          <a:avLst/>
        </a:prstGeom>
        <a:noFill/>
        <a:ln>
          <a:noFill/>
        </a:ln>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28575</xdr:colOff>
      <xdr:row>0</xdr:row>
      <xdr:rowOff>0</xdr:rowOff>
    </xdr:from>
    <xdr:to>
      <xdr:col>3</xdr:col>
      <xdr:colOff>1476375</xdr:colOff>
      <xdr:row>5</xdr:row>
      <xdr:rowOff>43962</xdr:rowOff>
    </xdr:to>
    <xdr:pic>
      <xdr:nvPicPr>
        <xdr:cNvPr id="4" name="Image 3" descr="com_delegue">
          <a:extLst>
            <a:ext uri="{FF2B5EF4-FFF2-40B4-BE49-F238E27FC236}">
              <a16:creationId xmlns:a16="http://schemas.microsoft.com/office/drawing/2014/main" id="{00000000-0008-0000-0400-000004000000}"/>
            </a:ext>
          </a:extLst>
        </xdr:cNvPr>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8333" t="13924" r="3590"/>
        <a:stretch/>
      </xdr:blipFill>
      <xdr:spPr bwMode="auto">
        <a:xfrm>
          <a:off x="28575" y="0"/>
          <a:ext cx="6162675" cy="996462"/>
        </a:xfrm>
        <a:prstGeom prst="rect">
          <a:avLst/>
        </a:prstGeom>
        <a:noFill/>
        <a:ln>
          <a:noFill/>
        </a:ln>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28575</xdr:colOff>
      <xdr:row>0</xdr:row>
      <xdr:rowOff>0</xdr:rowOff>
    </xdr:from>
    <xdr:to>
      <xdr:col>3</xdr:col>
      <xdr:colOff>1476375</xdr:colOff>
      <xdr:row>5</xdr:row>
      <xdr:rowOff>43962</xdr:rowOff>
    </xdr:to>
    <xdr:pic>
      <xdr:nvPicPr>
        <xdr:cNvPr id="3" name="Image 2" descr="com_delegue">
          <a:extLst>
            <a:ext uri="{FF2B5EF4-FFF2-40B4-BE49-F238E27FC236}">
              <a16:creationId xmlns:a16="http://schemas.microsoft.com/office/drawing/2014/main" id="{00000000-0008-0000-0500-000003000000}"/>
            </a:ext>
          </a:extLst>
        </xdr:cNvPr>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8333" t="13924" r="3590"/>
        <a:stretch/>
      </xdr:blipFill>
      <xdr:spPr bwMode="auto">
        <a:xfrm>
          <a:off x="28575" y="0"/>
          <a:ext cx="6162675" cy="996462"/>
        </a:xfrm>
        <a:prstGeom prst="rect">
          <a:avLst/>
        </a:prstGeom>
        <a:noFill/>
        <a:ln>
          <a:noFill/>
        </a:ln>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28575</xdr:colOff>
      <xdr:row>0</xdr:row>
      <xdr:rowOff>0</xdr:rowOff>
    </xdr:from>
    <xdr:to>
      <xdr:col>3</xdr:col>
      <xdr:colOff>1476375</xdr:colOff>
      <xdr:row>5</xdr:row>
      <xdr:rowOff>43962</xdr:rowOff>
    </xdr:to>
    <xdr:pic>
      <xdr:nvPicPr>
        <xdr:cNvPr id="4" name="Image 3" descr="com_delegue">
          <a:extLst>
            <a:ext uri="{FF2B5EF4-FFF2-40B4-BE49-F238E27FC236}">
              <a16:creationId xmlns:a16="http://schemas.microsoft.com/office/drawing/2014/main" id="{00000000-0008-0000-0600-000004000000}"/>
            </a:ext>
          </a:extLst>
        </xdr:cNvPr>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8333" t="13924" r="3590"/>
        <a:stretch/>
      </xdr:blipFill>
      <xdr:spPr bwMode="auto">
        <a:xfrm>
          <a:off x="28575" y="0"/>
          <a:ext cx="6162675" cy="996462"/>
        </a:xfrm>
        <a:prstGeom prst="rect">
          <a:avLst/>
        </a:prstGeom>
        <a:noFill/>
        <a:ln>
          <a:noFill/>
        </a:ln>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28575</xdr:colOff>
      <xdr:row>0</xdr:row>
      <xdr:rowOff>0</xdr:rowOff>
    </xdr:from>
    <xdr:to>
      <xdr:col>3</xdr:col>
      <xdr:colOff>1476375</xdr:colOff>
      <xdr:row>5</xdr:row>
      <xdr:rowOff>43962</xdr:rowOff>
    </xdr:to>
    <xdr:pic>
      <xdr:nvPicPr>
        <xdr:cNvPr id="2" name="Image 1" descr="com_delegue">
          <a:extLst>
            <a:ext uri="{FF2B5EF4-FFF2-40B4-BE49-F238E27FC236}">
              <a16:creationId xmlns:a16="http://schemas.microsoft.com/office/drawing/2014/main" id="{00000000-0008-0000-0700-000002000000}"/>
            </a:ext>
          </a:extLst>
        </xdr:cNvPr>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8333" t="13924" r="3590"/>
        <a:stretch/>
      </xdr:blipFill>
      <xdr:spPr bwMode="auto">
        <a:xfrm>
          <a:off x="28575" y="0"/>
          <a:ext cx="6162675" cy="996462"/>
        </a:xfrm>
        <a:prstGeom prst="rect">
          <a:avLst/>
        </a:prstGeom>
        <a:noFill/>
        <a:ln>
          <a:noFill/>
        </a:ln>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0</xdr:col>
      <xdr:colOff>28575</xdr:colOff>
      <xdr:row>0</xdr:row>
      <xdr:rowOff>0</xdr:rowOff>
    </xdr:from>
    <xdr:to>
      <xdr:col>3</xdr:col>
      <xdr:colOff>1476375</xdr:colOff>
      <xdr:row>5</xdr:row>
      <xdr:rowOff>43962</xdr:rowOff>
    </xdr:to>
    <xdr:pic>
      <xdr:nvPicPr>
        <xdr:cNvPr id="2" name="Image 1" descr="com_delegue">
          <a:extLst>
            <a:ext uri="{FF2B5EF4-FFF2-40B4-BE49-F238E27FC236}">
              <a16:creationId xmlns:a16="http://schemas.microsoft.com/office/drawing/2014/main" id="{00000000-0008-0000-0800-000002000000}"/>
            </a:ext>
          </a:extLst>
        </xdr:cNvPr>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8333" t="13924" r="3590"/>
        <a:stretch/>
      </xdr:blipFill>
      <xdr:spPr bwMode="auto">
        <a:xfrm>
          <a:off x="28575" y="0"/>
          <a:ext cx="6162675" cy="996462"/>
        </a:xfrm>
        <a:prstGeom prst="rect">
          <a:avLst/>
        </a:prstGeom>
        <a:noFill/>
        <a:ln>
          <a:noFill/>
        </a:ln>
      </xdr:spPr>
    </xdr:pic>
    <xdr:clientData/>
  </xdr:twoCellAnchor>
</xdr:wsDr>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8:H102"/>
  <sheetViews>
    <sheetView zoomScaleNormal="100" workbookViewId="0"/>
  </sheetViews>
  <sheetFormatPr baseColWidth="10" defaultRowHeight="15" x14ac:dyDescent="0.25"/>
  <cols>
    <col min="1" max="2" width="11.42578125" customWidth="1"/>
    <col min="3" max="3" width="14.85546875" customWidth="1"/>
    <col min="4" max="4" width="11.42578125" customWidth="1"/>
  </cols>
  <sheetData>
    <row r="8" spans="1:8" ht="18.75" x14ac:dyDescent="0.3">
      <c r="A8" s="87" t="s">
        <v>213</v>
      </c>
      <c r="B8" s="87"/>
      <c r="C8" s="87"/>
      <c r="D8" s="87"/>
      <c r="E8" s="87"/>
      <c r="F8" s="87"/>
      <c r="G8" s="87"/>
      <c r="H8" s="87"/>
    </row>
    <row r="10" spans="1:8" x14ac:dyDescent="0.25">
      <c r="A10" s="88" t="s">
        <v>120</v>
      </c>
    </row>
    <row r="12" spans="1:8" x14ac:dyDescent="0.25">
      <c r="A12" s="42" t="s">
        <v>45</v>
      </c>
    </row>
    <row r="14" spans="1:8" ht="90" customHeight="1" x14ac:dyDescent="0.25">
      <c r="A14" s="98" t="s">
        <v>121</v>
      </c>
      <c r="B14" s="99"/>
      <c r="C14" s="99"/>
      <c r="D14" s="99"/>
      <c r="E14" s="99"/>
      <c r="F14" s="99"/>
      <c r="G14" s="99"/>
      <c r="H14" s="100"/>
    </row>
    <row r="16" spans="1:8" x14ac:dyDescent="0.25">
      <c r="A16" s="1"/>
      <c r="B16" s="1" t="s">
        <v>200</v>
      </c>
      <c r="C16" s="1" t="s">
        <v>169</v>
      </c>
      <c r="D16" t="s">
        <v>122</v>
      </c>
    </row>
    <row r="17" spans="1:8" x14ac:dyDescent="0.25">
      <c r="C17" s="1" t="s">
        <v>221</v>
      </c>
      <c r="D17" t="s">
        <v>123</v>
      </c>
    </row>
    <row r="18" spans="1:8" x14ac:dyDescent="0.25">
      <c r="C18" s="1" t="s">
        <v>222</v>
      </c>
      <c r="D18" t="s">
        <v>124</v>
      </c>
    </row>
    <row r="19" spans="1:8" x14ac:dyDescent="0.25">
      <c r="C19" s="1" t="s">
        <v>223</v>
      </c>
      <c r="D19" t="s">
        <v>125</v>
      </c>
    </row>
    <row r="20" spans="1:8" x14ac:dyDescent="0.25">
      <c r="C20" s="1" t="s">
        <v>170</v>
      </c>
      <c r="D20" t="s">
        <v>126</v>
      </c>
    </row>
    <row r="22" spans="1:8" x14ac:dyDescent="0.25">
      <c r="A22" s="42" t="s">
        <v>57</v>
      </c>
    </row>
    <row r="24" spans="1:8" ht="90" customHeight="1" x14ac:dyDescent="0.25">
      <c r="A24" s="98" t="s">
        <v>283</v>
      </c>
      <c r="B24" s="99"/>
      <c r="C24" s="99"/>
      <c r="D24" s="99"/>
      <c r="E24" s="99"/>
      <c r="F24" s="99"/>
      <c r="G24" s="99"/>
      <c r="H24" s="100"/>
    </row>
    <row r="26" spans="1:8" x14ac:dyDescent="0.25">
      <c r="A26" s="1"/>
      <c r="B26" s="1" t="s">
        <v>201</v>
      </c>
      <c r="C26" s="1" t="s">
        <v>168</v>
      </c>
      <c r="D26" t="s">
        <v>127</v>
      </c>
    </row>
    <row r="27" spans="1:8" x14ac:dyDescent="0.25">
      <c r="C27" s="1" t="s">
        <v>128</v>
      </c>
      <c r="D27" t="s">
        <v>219</v>
      </c>
    </row>
    <row r="28" spans="1:8" x14ac:dyDescent="0.25">
      <c r="C28" s="1" t="s">
        <v>167</v>
      </c>
      <c r="D28" t="s">
        <v>129</v>
      </c>
    </row>
    <row r="30" spans="1:8" x14ac:dyDescent="0.25">
      <c r="A30" s="42" t="s">
        <v>109</v>
      </c>
    </row>
    <row r="32" spans="1:8" ht="90" customHeight="1" x14ac:dyDescent="0.25">
      <c r="A32" s="98" t="s">
        <v>130</v>
      </c>
      <c r="B32" s="99"/>
      <c r="C32" s="99"/>
      <c r="D32" s="99"/>
      <c r="E32" s="99"/>
      <c r="F32" s="99"/>
      <c r="G32" s="99"/>
      <c r="H32" s="100"/>
    </row>
    <row r="34" spans="1:8" x14ac:dyDescent="0.25">
      <c r="A34" s="1"/>
      <c r="B34" s="1" t="s">
        <v>201</v>
      </c>
      <c r="C34" s="1" t="s">
        <v>166</v>
      </c>
      <c r="D34" t="s">
        <v>135</v>
      </c>
    </row>
    <row r="35" spans="1:8" x14ac:dyDescent="0.25">
      <c r="C35" s="89" t="s">
        <v>131</v>
      </c>
      <c r="D35" t="s">
        <v>136</v>
      </c>
    </row>
    <row r="36" spans="1:8" x14ac:dyDescent="0.25">
      <c r="C36" s="1" t="s">
        <v>132</v>
      </c>
      <c r="D36" t="s">
        <v>137</v>
      </c>
    </row>
    <row r="37" spans="1:8" x14ac:dyDescent="0.25">
      <c r="C37" s="1" t="s">
        <v>133</v>
      </c>
      <c r="D37" t="s">
        <v>138</v>
      </c>
    </row>
    <row r="38" spans="1:8" x14ac:dyDescent="0.25">
      <c r="C38" s="1" t="s">
        <v>134</v>
      </c>
      <c r="D38" t="s">
        <v>139</v>
      </c>
    </row>
    <row r="40" spans="1:8" x14ac:dyDescent="0.25">
      <c r="A40" s="42" t="s">
        <v>110</v>
      </c>
    </row>
    <row r="42" spans="1:8" ht="90" customHeight="1" x14ac:dyDescent="0.25">
      <c r="A42" s="98" t="s">
        <v>140</v>
      </c>
      <c r="B42" s="99"/>
      <c r="C42" s="99"/>
      <c r="D42" s="99"/>
      <c r="E42" s="99"/>
      <c r="F42" s="99"/>
      <c r="G42" s="99"/>
      <c r="H42" s="100"/>
    </row>
    <row r="44" spans="1:8" x14ac:dyDescent="0.25">
      <c r="A44" s="1"/>
      <c r="B44" s="1" t="s">
        <v>201</v>
      </c>
    </row>
    <row r="45" spans="1:8" x14ac:dyDescent="0.25">
      <c r="C45" s="1" t="s">
        <v>165</v>
      </c>
      <c r="D45" t="s">
        <v>141</v>
      </c>
    </row>
    <row r="46" spans="1:8" x14ac:dyDescent="0.25">
      <c r="C46" s="1" t="s">
        <v>146</v>
      </c>
      <c r="D46" t="s">
        <v>142</v>
      </c>
    </row>
    <row r="47" spans="1:8" x14ac:dyDescent="0.25">
      <c r="C47" s="1" t="s">
        <v>147</v>
      </c>
      <c r="D47" t="s">
        <v>143</v>
      </c>
    </row>
    <row r="48" spans="1:8" x14ac:dyDescent="0.25">
      <c r="C48" s="1" t="s">
        <v>220</v>
      </c>
      <c r="D48" t="s">
        <v>144</v>
      </c>
    </row>
    <row r="49" spans="1:8" x14ac:dyDescent="0.25">
      <c r="C49" s="1" t="s">
        <v>148</v>
      </c>
      <c r="D49" t="s">
        <v>145</v>
      </c>
    </row>
    <row r="51" spans="1:8" x14ac:dyDescent="0.25">
      <c r="A51" s="42" t="s">
        <v>78</v>
      </c>
    </row>
    <row r="53" spans="1:8" ht="90" customHeight="1" x14ac:dyDescent="0.25">
      <c r="A53" s="98" t="s">
        <v>215</v>
      </c>
      <c r="B53" s="99"/>
      <c r="C53" s="99"/>
      <c r="D53" s="99"/>
      <c r="E53" s="99"/>
      <c r="F53" s="99"/>
      <c r="G53" s="99"/>
      <c r="H53" s="100"/>
    </row>
    <row r="55" spans="1:8" x14ac:dyDescent="0.25">
      <c r="A55" s="1"/>
      <c r="B55" s="1" t="s">
        <v>201</v>
      </c>
      <c r="C55" s="1" t="s">
        <v>160</v>
      </c>
      <c r="D55" t="s">
        <v>151</v>
      </c>
    </row>
    <row r="56" spans="1:8" x14ac:dyDescent="0.25">
      <c r="C56" s="1" t="s">
        <v>149</v>
      </c>
      <c r="D56" t="s">
        <v>152</v>
      </c>
    </row>
    <row r="57" spans="1:8" x14ac:dyDescent="0.25">
      <c r="C57" s="1" t="s">
        <v>150</v>
      </c>
      <c r="D57" t="s">
        <v>153</v>
      </c>
    </row>
    <row r="58" spans="1:8" x14ac:dyDescent="0.25">
      <c r="C58" s="1" t="s">
        <v>159</v>
      </c>
      <c r="D58" t="s">
        <v>154</v>
      </c>
    </row>
    <row r="60" spans="1:8" x14ac:dyDescent="0.25">
      <c r="A60" s="42" t="s">
        <v>112</v>
      </c>
    </row>
    <row r="62" spans="1:8" ht="90" customHeight="1" x14ac:dyDescent="0.25">
      <c r="A62" s="98" t="s">
        <v>216</v>
      </c>
      <c r="B62" s="99"/>
      <c r="C62" s="99"/>
      <c r="D62" s="99"/>
      <c r="E62" s="99"/>
      <c r="F62" s="99"/>
      <c r="G62" s="99"/>
      <c r="H62" s="100"/>
    </row>
    <row r="64" spans="1:8" x14ac:dyDescent="0.25">
      <c r="A64" s="1"/>
      <c r="B64" s="1" t="s">
        <v>201</v>
      </c>
      <c r="C64" s="90" t="s">
        <v>158</v>
      </c>
      <c r="D64" t="s">
        <v>161</v>
      </c>
    </row>
    <row r="65" spans="1:8" x14ac:dyDescent="0.25">
      <c r="C65" s="1" t="s">
        <v>155</v>
      </c>
      <c r="D65" t="s">
        <v>162</v>
      </c>
    </row>
    <row r="66" spans="1:8" x14ac:dyDescent="0.25">
      <c r="C66" s="1" t="s">
        <v>156</v>
      </c>
      <c r="D66" t="s">
        <v>163</v>
      </c>
    </row>
    <row r="67" spans="1:8" x14ac:dyDescent="0.25">
      <c r="C67" s="1" t="s">
        <v>157</v>
      </c>
      <c r="D67" t="s">
        <v>164</v>
      </c>
    </row>
    <row r="69" spans="1:8" x14ac:dyDescent="0.25">
      <c r="A69" s="42" t="s">
        <v>104</v>
      </c>
    </row>
    <row r="71" spans="1:8" ht="90" customHeight="1" x14ac:dyDescent="0.25">
      <c r="A71" s="98" t="s">
        <v>171</v>
      </c>
      <c r="B71" s="99"/>
      <c r="C71" s="99"/>
      <c r="D71" s="99"/>
      <c r="E71" s="99"/>
      <c r="F71" s="99"/>
      <c r="G71" s="99"/>
      <c r="H71" s="100"/>
    </row>
    <row r="73" spans="1:8" x14ac:dyDescent="0.25">
      <c r="A73" s="1"/>
      <c r="B73" s="1" t="s">
        <v>201</v>
      </c>
      <c r="C73" s="1" t="s">
        <v>172</v>
      </c>
      <c r="D73" t="s">
        <v>173</v>
      </c>
    </row>
    <row r="74" spans="1:8" x14ac:dyDescent="0.25">
      <c r="C74" s="1" t="s">
        <v>174</v>
      </c>
      <c r="D74" t="s">
        <v>175</v>
      </c>
    </row>
    <row r="75" spans="1:8" x14ac:dyDescent="0.25">
      <c r="C75" s="1" t="s">
        <v>181</v>
      </c>
      <c r="D75" t="s">
        <v>176</v>
      </c>
    </row>
    <row r="76" spans="1:8" x14ac:dyDescent="0.25">
      <c r="C76" s="1" t="s">
        <v>177</v>
      </c>
      <c r="D76" t="s">
        <v>178</v>
      </c>
    </row>
    <row r="77" spans="1:8" x14ac:dyDescent="0.25">
      <c r="C77" s="1" t="s">
        <v>179</v>
      </c>
      <c r="D77" t="s">
        <v>180</v>
      </c>
    </row>
    <row r="79" spans="1:8" x14ac:dyDescent="0.25">
      <c r="A79" s="42" t="s">
        <v>182</v>
      </c>
    </row>
    <row r="81" spans="1:8" ht="90" customHeight="1" x14ac:dyDescent="0.25">
      <c r="A81" s="98" t="s">
        <v>202</v>
      </c>
      <c r="B81" s="99"/>
      <c r="C81" s="99"/>
      <c r="D81" s="99"/>
      <c r="E81" s="99"/>
      <c r="F81" s="99"/>
      <c r="G81" s="99"/>
      <c r="H81" s="100"/>
    </row>
    <row r="83" spans="1:8" x14ac:dyDescent="0.25">
      <c r="A83" s="1"/>
      <c r="B83" s="1" t="s">
        <v>201</v>
      </c>
      <c r="C83" s="1" t="s">
        <v>183</v>
      </c>
      <c r="D83" t="s">
        <v>186</v>
      </c>
    </row>
    <row r="84" spans="1:8" x14ac:dyDescent="0.25">
      <c r="C84" s="1" t="s">
        <v>184</v>
      </c>
      <c r="D84" t="s">
        <v>187</v>
      </c>
    </row>
    <row r="85" spans="1:8" x14ac:dyDescent="0.25">
      <c r="C85" s="1" t="s">
        <v>185</v>
      </c>
      <c r="D85" t="s">
        <v>188</v>
      </c>
    </row>
    <row r="87" spans="1:8" x14ac:dyDescent="0.25">
      <c r="A87" s="42" t="s">
        <v>116</v>
      </c>
    </row>
    <row r="89" spans="1:8" ht="90" customHeight="1" x14ac:dyDescent="0.25">
      <c r="A89" s="98" t="s">
        <v>217</v>
      </c>
      <c r="B89" s="99"/>
      <c r="C89" s="99"/>
      <c r="D89" s="99"/>
      <c r="E89" s="99"/>
      <c r="F89" s="99"/>
      <c r="G89" s="99"/>
      <c r="H89" s="100"/>
    </row>
    <row r="91" spans="1:8" x14ac:dyDescent="0.25">
      <c r="A91" s="1"/>
      <c r="B91" s="1" t="s">
        <v>201</v>
      </c>
      <c r="C91" s="1" t="s">
        <v>189</v>
      </c>
      <c r="D91" t="s">
        <v>188</v>
      </c>
    </row>
    <row r="92" spans="1:8" x14ac:dyDescent="0.25">
      <c r="C92" s="1" t="s">
        <v>190</v>
      </c>
      <c r="D92" t="s">
        <v>187</v>
      </c>
    </row>
    <row r="93" spans="1:8" x14ac:dyDescent="0.25">
      <c r="C93" s="1" t="s">
        <v>191</v>
      </c>
      <c r="D93" t="s">
        <v>193</v>
      </c>
    </row>
    <row r="94" spans="1:8" x14ac:dyDescent="0.25">
      <c r="C94" s="1" t="s">
        <v>192</v>
      </c>
      <c r="D94" t="s">
        <v>194</v>
      </c>
    </row>
    <row r="96" spans="1:8" x14ac:dyDescent="0.25">
      <c r="A96" s="42" t="s">
        <v>195</v>
      </c>
    </row>
    <row r="98" spans="1:8" ht="90" customHeight="1" x14ac:dyDescent="0.25">
      <c r="A98" s="98" t="s">
        <v>218</v>
      </c>
      <c r="B98" s="99"/>
      <c r="C98" s="99"/>
      <c r="D98" s="99"/>
      <c r="E98" s="99"/>
      <c r="F98" s="99"/>
      <c r="G98" s="99"/>
      <c r="H98" s="100"/>
    </row>
    <row r="100" spans="1:8" x14ac:dyDescent="0.25">
      <c r="A100" s="1"/>
      <c r="B100" s="1" t="s">
        <v>201</v>
      </c>
      <c r="C100" s="1" t="s">
        <v>196</v>
      </c>
      <c r="D100" t="s">
        <v>199</v>
      </c>
    </row>
    <row r="101" spans="1:8" x14ac:dyDescent="0.25">
      <c r="C101" s="1" t="s">
        <v>197</v>
      </c>
      <c r="D101" t="s">
        <v>143</v>
      </c>
    </row>
    <row r="102" spans="1:8" x14ac:dyDescent="0.25">
      <c r="C102" s="1" t="s">
        <v>198</v>
      </c>
      <c r="D102" t="s">
        <v>188</v>
      </c>
    </row>
  </sheetData>
  <mergeCells count="10">
    <mergeCell ref="A81:H81"/>
    <mergeCell ref="A89:H89"/>
    <mergeCell ref="A98:H98"/>
    <mergeCell ref="A71:H71"/>
    <mergeCell ref="A14:H14"/>
    <mergeCell ref="A24:H24"/>
    <mergeCell ref="A32:H32"/>
    <mergeCell ref="A42:H42"/>
    <mergeCell ref="A53:H53"/>
    <mergeCell ref="A62:H62"/>
  </mergeCells>
  <pageMargins left="0.70866141732283472" right="0.39370078740157483" top="0.59055118110236227" bottom="0.59055118110236227" header="0.31496062992125984" footer="0.23622047244094491"/>
  <pageSetup paperSize="9" scale="96" fitToHeight="0" orientation="portrait" r:id="rId1"/>
  <headerFooter differentFirst="1">
    <oddFooter>&amp;LAnnexe aux comptes annuels H - Les indicateurs financiers&amp;RPage &amp;P / &amp;N</oddFooter>
    <firstFooter>&amp;RPage &amp;P / &amp;N</firstFooter>
  </headerFooter>
  <rowBreaks count="1" manualBreakCount="1">
    <brk id="68" max="16383"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B57"/>
  <sheetViews>
    <sheetView workbookViewId="0"/>
  </sheetViews>
  <sheetFormatPr baseColWidth="10" defaultRowHeight="12.75" x14ac:dyDescent="0.2"/>
  <cols>
    <col min="1" max="1" width="14" style="93" customWidth="1"/>
    <col min="2" max="16384" width="11.42578125" style="93"/>
  </cols>
  <sheetData>
    <row r="1" spans="1:2" x14ac:dyDescent="0.2">
      <c r="A1" s="92" t="s">
        <v>256</v>
      </c>
      <c r="B1" s="92">
        <v>1902</v>
      </c>
    </row>
    <row r="2" spans="1:2" x14ac:dyDescent="0.2">
      <c r="A2" s="92" t="s">
        <v>258</v>
      </c>
      <c r="B2" s="92">
        <v>1238</v>
      </c>
    </row>
    <row r="3" spans="1:2" x14ac:dyDescent="0.2">
      <c r="A3" s="92" t="s">
        <v>259</v>
      </c>
      <c r="B3" s="92">
        <v>117</v>
      </c>
    </row>
    <row r="4" spans="1:2" x14ac:dyDescent="0.2">
      <c r="A4" s="92" t="s">
        <v>224</v>
      </c>
      <c r="B4" s="92">
        <v>925</v>
      </c>
    </row>
    <row r="5" spans="1:2" x14ac:dyDescent="0.2">
      <c r="A5" s="92" t="s">
        <v>260</v>
      </c>
      <c r="B5" s="92">
        <v>1217</v>
      </c>
    </row>
    <row r="6" spans="1:2" x14ac:dyDescent="0.2">
      <c r="A6" s="92" t="s">
        <v>261</v>
      </c>
      <c r="B6" s="92">
        <v>652</v>
      </c>
    </row>
    <row r="7" spans="1:2" x14ac:dyDescent="0.2">
      <c r="A7" s="92" t="s">
        <v>225</v>
      </c>
      <c r="B7" s="92">
        <v>261</v>
      </c>
    </row>
    <row r="8" spans="1:2" x14ac:dyDescent="0.2">
      <c r="A8" s="92" t="s">
        <v>262</v>
      </c>
      <c r="B8" s="92">
        <v>648</v>
      </c>
    </row>
    <row r="9" spans="1:2" x14ac:dyDescent="0.2">
      <c r="A9" s="92" t="s">
        <v>226</v>
      </c>
      <c r="B9" s="92">
        <v>483</v>
      </c>
    </row>
    <row r="10" spans="1:2" x14ac:dyDescent="0.2">
      <c r="A10" s="92" t="s">
        <v>263</v>
      </c>
      <c r="B10" s="92">
        <v>1263</v>
      </c>
    </row>
    <row r="11" spans="1:2" x14ac:dyDescent="0.2">
      <c r="A11" s="92" t="s">
        <v>264</v>
      </c>
      <c r="B11" s="92">
        <v>721</v>
      </c>
    </row>
    <row r="12" spans="1:2" x14ac:dyDescent="0.2">
      <c r="A12" s="92" t="s">
        <v>265</v>
      </c>
      <c r="B12" s="92">
        <v>1043</v>
      </c>
    </row>
    <row r="13" spans="1:2" x14ac:dyDescent="0.2">
      <c r="A13" s="92" t="s">
        <v>227</v>
      </c>
      <c r="B13" s="92">
        <v>437</v>
      </c>
    </row>
    <row r="14" spans="1:2" x14ac:dyDescent="0.2">
      <c r="A14" s="92" t="s">
        <v>266</v>
      </c>
      <c r="B14" s="92">
        <v>303</v>
      </c>
    </row>
    <row r="15" spans="1:2" x14ac:dyDescent="0.2">
      <c r="A15" s="92" t="s">
        <v>267</v>
      </c>
      <c r="B15" s="92">
        <v>2379</v>
      </c>
    </row>
    <row r="16" spans="1:2" x14ac:dyDescent="0.2">
      <c r="A16" s="92" t="s">
        <v>228</v>
      </c>
      <c r="B16" s="92">
        <v>3552</v>
      </c>
    </row>
    <row r="17" spans="1:2" x14ac:dyDescent="0.2">
      <c r="A17" s="92" t="s">
        <v>229</v>
      </c>
      <c r="B17" s="92">
        <v>3298</v>
      </c>
    </row>
    <row r="18" spans="1:2" x14ac:dyDescent="0.2">
      <c r="A18" s="92" t="s">
        <v>268</v>
      </c>
      <c r="B18" s="92">
        <v>772</v>
      </c>
    </row>
    <row r="19" spans="1:2" x14ac:dyDescent="0.2">
      <c r="A19" s="92" t="s">
        <v>230</v>
      </c>
      <c r="B19" s="92">
        <v>2653</v>
      </c>
    </row>
    <row r="20" spans="1:2" x14ac:dyDescent="0.2">
      <c r="A20" s="92" t="s">
        <v>269</v>
      </c>
      <c r="B20" s="92">
        <v>179</v>
      </c>
    </row>
    <row r="21" spans="1:2" x14ac:dyDescent="0.2">
      <c r="A21" s="92" t="s">
        <v>231</v>
      </c>
      <c r="B21" s="92">
        <v>12566</v>
      </c>
    </row>
    <row r="22" spans="1:2" x14ac:dyDescent="0.2">
      <c r="A22" s="92" t="s">
        <v>232</v>
      </c>
      <c r="B22" s="92">
        <v>1381</v>
      </c>
    </row>
    <row r="23" spans="1:2" x14ac:dyDescent="0.2">
      <c r="A23" s="92" t="s">
        <v>233</v>
      </c>
      <c r="B23" s="92">
        <v>119</v>
      </c>
    </row>
    <row r="24" spans="1:2" x14ac:dyDescent="0.2">
      <c r="A24" s="92" t="s">
        <v>270</v>
      </c>
      <c r="B24" s="92">
        <v>349</v>
      </c>
    </row>
    <row r="25" spans="1:2" x14ac:dyDescent="0.2">
      <c r="A25" s="92" t="s">
        <v>271</v>
      </c>
      <c r="B25" s="92">
        <v>1696</v>
      </c>
    </row>
    <row r="26" spans="1:2" x14ac:dyDescent="0.2">
      <c r="A26" s="92" t="s">
        <v>272</v>
      </c>
      <c r="B26" s="92">
        <v>388</v>
      </c>
    </row>
    <row r="27" spans="1:2" x14ac:dyDescent="0.2">
      <c r="A27" s="92" t="s">
        <v>273</v>
      </c>
      <c r="B27" s="92">
        <v>1085</v>
      </c>
    </row>
    <row r="28" spans="1:2" x14ac:dyDescent="0.2">
      <c r="A28" s="92" t="s">
        <v>234</v>
      </c>
      <c r="B28" s="92">
        <v>7071</v>
      </c>
    </row>
    <row r="29" spans="1:2" x14ac:dyDescent="0.2">
      <c r="A29" s="92" t="s">
        <v>257</v>
      </c>
      <c r="B29" s="92">
        <v>1142</v>
      </c>
    </row>
    <row r="30" spans="1:2" x14ac:dyDescent="0.2">
      <c r="A30" s="92" t="s">
        <v>246</v>
      </c>
      <c r="B30" s="92">
        <v>99</v>
      </c>
    </row>
    <row r="31" spans="1:2" x14ac:dyDescent="0.2">
      <c r="A31" s="92" t="s">
        <v>249</v>
      </c>
      <c r="B31" s="92">
        <v>672</v>
      </c>
    </row>
    <row r="32" spans="1:2" x14ac:dyDescent="0.2">
      <c r="A32" s="92" t="s">
        <v>243</v>
      </c>
      <c r="B32" s="92">
        <v>322</v>
      </c>
    </row>
    <row r="33" spans="1:2" x14ac:dyDescent="0.2">
      <c r="A33" s="92" t="s">
        <v>252</v>
      </c>
      <c r="B33" s="92">
        <v>1883</v>
      </c>
    </row>
    <row r="34" spans="1:2" x14ac:dyDescent="0.2">
      <c r="A34" s="92" t="s">
        <v>244</v>
      </c>
      <c r="B34" s="92">
        <v>1232</v>
      </c>
    </row>
    <row r="35" spans="1:2" x14ac:dyDescent="0.2">
      <c r="A35" s="92" t="s">
        <v>245</v>
      </c>
      <c r="B35" s="92">
        <v>1533</v>
      </c>
    </row>
    <row r="36" spans="1:2" x14ac:dyDescent="0.2">
      <c r="A36" s="92" t="s">
        <v>247</v>
      </c>
      <c r="B36" s="92">
        <v>149</v>
      </c>
    </row>
    <row r="37" spans="1:2" x14ac:dyDescent="0.2">
      <c r="A37" s="92" t="s">
        <v>248</v>
      </c>
      <c r="B37" s="92">
        <v>504</v>
      </c>
    </row>
    <row r="38" spans="1:2" x14ac:dyDescent="0.2">
      <c r="A38" s="92" t="s">
        <v>274</v>
      </c>
      <c r="B38" s="92">
        <v>182</v>
      </c>
    </row>
    <row r="39" spans="1:2" x14ac:dyDescent="0.2">
      <c r="A39" s="92" t="s">
        <v>235</v>
      </c>
      <c r="B39" s="92">
        <v>523</v>
      </c>
    </row>
    <row r="40" spans="1:2" x14ac:dyDescent="0.2">
      <c r="A40" s="92" t="s">
        <v>236</v>
      </c>
      <c r="B40" s="92">
        <v>105</v>
      </c>
    </row>
    <row r="41" spans="1:2" x14ac:dyDescent="0.2">
      <c r="A41" s="92" t="s">
        <v>250</v>
      </c>
      <c r="B41" s="92">
        <v>583</v>
      </c>
    </row>
    <row r="42" spans="1:2" x14ac:dyDescent="0.2">
      <c r="A42" s="92" t="s">
        <v>237</v>
      </c>
      <c r="B42" s="92">
        <v>434</v>
      </c>
    </row>
    <row r="43" spans="1:2" x14ac:dyDescent="0.2">
      <c r="A43" s="92" t="s">
        <v>251</v>
      </c>
      <c r="B43" s="92">
        <v>494</v>
      </c>
    </row>
    <row r="44" spans="1:2" x14ac:dyDescent="0.2">
      <c r="A44" s="92" t="s">
        <v>238</v>
      </c>
      <c r="B44" s="92">
        <v>352</v>
      </c>
    </row>
    <row r="45" spans="1:2" x14ac:dyDescent="0.2">
      <c r="A45" s="92" t="s">
        <v>275</v>
      </c>
      <c r="B45" s="92">
        <v>6563</v>
      </c>
    </row>
    <row r="46" spans="1:2" x14ac:dyDescent="0.2">
      <c r="A46" s="92" t="s">
        <v>239</v>
      </c>
      <c r="B46" s="92">
        <v>674</v>
      </c>
    </row>
    <row r="47" spans="1:2" x14ac:dyDescent="0.2">
      <c r="A47" s="92" t="s">
        <v>253</v>
      </c>
      <c r="B47" s="92">
        <v>2632</v>
      </c>
    </row>
    <row r="48" spans="1:2" x14ac:dyDescent="0.2">
      <c r="A48" s="92" t="s">
        <v>254</v>
      </c>
      <c r="B48" s="92">
        <v>221</v>
      </c>
    </row>
    <row r="49" spans="1:2" x14ac:dyDescent="0.2">
      <c r="A49" s="92" t="s">
        <v>240</v>
      </c>
      <c r="B49" s="92">
        <v>269</v>
      </c>
    </row>
    <row r="50" spans="1:2" x14ac:dyDescent="0.2">
      <c r="A50" s="92" t="s">
        <v>255</v>
      </c>
      <c r="B50" s="92">
        <v>123</v>
      </c>
    </row>
    <row r="51" spans="1:2" x14ac:dyDescent="0.2">
      <c r="A51" s="92" t="s">
        <v>241</v>
      </c>
      <c r="B51" s="92">
        <v>431</v>
      </c>
    </row>
    <row r="52" spans="1:2" x14ac:dyDescent="0.2">
      <c r="A52" s="92" t="s">
        <v>242</v>
      </c>
      <c r="B52" s="92">
        <v>3205</v>
      </c>
    </row>
    <row r="53" spans="1:2" x14ac:dyDescent="0.2">
      <c r="A53" s="92" t="s">
        <v>276</v>
      </c>
      <c r="B53" s="92">
        <v>559</v>
      </c>
    </row>
    <row r="54" spans="1:2" x14ac:dyDescent="0.2">
      <c r="A54" s="92"/>
      <c r="B54" s="92"/>
    </row>
    <row r="55" spans="1:2" x14ac:dyDescent="0.2">
      <c r="A55" s="94" t="s">
        <v>277</v>
      </c>
      <c r="B55" s="95">
        <f>SUM(B1:B53)</f>
        <v>73584</v>
      </c>
    </row>
    <row r="57" spans="1:2" x14ac:dyDescent="0.2">
      <c r="A57" s="93" t="s">
        <v>278</v>
      </c>
    </row>
  </sheetData>
  <sortState xmlns:xlrd2="http://schemas.microsoft.com/office/spreadsheetml/2017/richdata2" ref="A1:B53">
    <sortCondition ref="A41"/>
  </sortState>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7:I58"/>
  <sheetViews>
    <sheetView tabSelected="1" topLeftCell="A25" workbookViewId="0">
      <selection activeCell="D49" sqref="D49"/>
    </sheetView>
  </sheetViews>
  <sheetFormatPr baseColWidth="10" defaultRowHeight="15" x14ac:dyDescent="0.25"/>
  <cols>
    <col min="1" max="1" width="7.7109375" customWidth="1"/>
    <col min="2" max="2" width="35.5703125" customWidth="1"/>
    <col min="3" max="3" width="8.42578125" customWidth="1"/>
    <col min="4" max="4" width="15" customWidth="1"/>
    <col min="5" max="5" width="5.28515625" customWidth="1"/>
    <col min="6" max="6" width="7.7109375" customWidth="1"/>
    <col min="7" max="7" width="35.5703125" customWidth="1"/>
    <col min="8" max="8" width="8.42578125" customWidth="1"/>
    <col min="9" max="9" width="15" customWidth="1"/>
  </cols>
  <sheetData>
    <row r="7" spans="1:9" ht="94.5" customHeight="1" x14ac:dyDescent="0.25"/>
    <row r="8" spans="1:9" ht="21" x14ac:dyDescent="0.35">
      <c r="A8" s="2" t="s">
        <v>214</v>
      </c>
    </row>
    <row r="10" spans="1:9" ht="31.5" x14ac:dyDescent="0.5">
      <c r="A10" s="119" t="s">
        <v>289</v>
      </c>
      <c r="B10" s="119"/>
      <c r="C10" s="119"/>
      <c r="D10" s="119"/>
      <c r="E10" s="119"/>
      <c r="F10" s="119"/>
      <c r="G10" s="119"/>
      <c r="H10" s="119"/>
      <c r="I10" s="119"/>
    </row>
    <row r="11" spans="1:9" ht="21" x14ac:dyDescent="0.35">
      <c r="A11" s="29"/>
      <c r="B11" s="29"/>
      <c r="C11" s="29"/>
      <c r="D11" s="29"/>
      <c r="E11" s="29"/>
      <c r="F11" s="29"/>
      <c r="G11" s="29"/>
      <c r="H11" s="29"/>
      <c r="I11" s="29"/>
    </row>
    <row r="12" spans="1:9" ht="21" x14ac:dyDescent="0.35">
      <c r="A12" s="133" t="s">
        <v>27</v>
      </c>
      <c r="B12" s="133"/>
      <c r="C12" s="133"/>
      <c r="D12" s="133"/>
      <c r="E12" s="133"/>
      <c r="F12" s="133"/>
      <c r="G12" s="133"/>
      <c r="H12" s="133"/>
      <c r="I12" s="133"/>
    </row>
    <row r="13" spans="1:9" ht="21.75" thickBot="1" x14ac:dyDescent="0.4">
      <c r="A13" s="20"/>
      <c r="B13" s="20"/>
      <c r="C13" s="20"/>
      <c r="D13" s="20"/>
      <c r="E13" s="20"/>
      <c r="F13" s="20"/>
      <c r="G13" s="20"/>
      <c r="H13" s="20"/>
      <c r="I13" s="20"/>
    </row>
    <row r="14" spans="1:9" ht="32.25" customHeight="1" thickBot="1" x14ac:dyDescent="0.3">
      <c r="A14" s="134" t="s">
        <v>114</v>
      </c>
      <c r="B14" s="135"/>
      <c r="C14" s="120"/>
      <c r="D14" s="121"/>
      <c r="E14" s="121"/>
      <c r="F14" s="122"/>
      <c r="G14" s="19" t="s">
        <v>12</v>
      </c>
      <c r="H14" s="120">
        <v>2024</v>
      </c>
      <c r="I14" s="122"/>
    </row>
    <row r="15" spans="1:9" ht="32.25" customHeight="1" thickBot="1" x14ac:dyDescent="0.3">
      <c r="A15" s="18"/>
      <c r="B15" s="18"/>
      <c r="C15" s="18"/>
      <c r="D15" s="18"/>
      <c r="E15" s="18"/>
      <c r="F15" s="18"/>
      <c r="G15" s="18"/>
      <c r="H15" s="18"/>
      <c r="I15" s="18"/>
    </row>
    <row r="16" spans="1:9" ht="32.25" customHeight="1" thickBot="1" x14ac:dyDescent="0.3">
      <c r="A16" s="134" t="s">
        <v>293</v>
      </c>
      <c r="B16" s="136"/>
      <c r="C16" s="57"/>
      <c r="D16" s="96"/>
      <c r="E16" s="57"/>
      <c r="F16" s="57"/>
      <c r="G16" s="18"/>
      <c r="H16" s="18"/>
      <c r="I16" s="18"/>
    </row>
    <row r="17" spans="1:9" ht="22.5" customHeight="1" x14ac:dyDescent="0.25">
      <c r="A17" s="33"/>
      <c r="B17" s="37"/>
      <c r="C17" s="38"/>
      <c r="D17" s="38"/>
      <c r="E17" s="38"/>
      <c r="F17" s="38"/>
      <c r="G17" s="18"/>
      <c r="H17" s="18"/>
      <c r="I17" s="18"/>
    </row>
    <row r="18" spans="1:9" ht="15.75" thickBot="1" x14ac:dyDescent="0.3"/>
    <row r="19" spans="1:9" ht="18" customHeight="1" thickBot="1" x14ac:dyDescent="0.3">
      <c r="A19" s="106" t="s">
        <v>113</v>
      </c>
      <c r="B19" s="107"/>
      <c r="C19" s="107"/>
      <c r="D19" s="107"/>
      <c r="E19" s="107"/>
      <c r="F19" s="107"/>
      <c r="G19" s="107"/>
      <c r="H19" s="107"/>
      <c r="I19" s="108"/>
    </row>
    <row r="20" spans="1:9" ht="18" customHeight="1" thickBot="1" x14ac:dyDescent="0.3">
      <c r="A20" s="3" t="s">
        <v>1</v>
      </c>
      <c r="B20" s="123" t="s">
        <v>0</v>
      </c>
      <c r="C20" s="124"/>
      <c r="D20" s="4" t="s">
        <v>3</v>
      </c>
      <c r="E20" s="5"/>
      <c r="F20" s="6" t="s">
        <v>1</v>
      </c>
      <c r="G20" s="109" t="s">
        <v>4</v>
      </c>
      <c r="H20" s="110"/>
      <c r="I20" s="7" t="s">
        <v>3</v>
      </c>
    </row>
    <row r="21" spans="1:9" ht="18" customHeight="1" x14ac:dyDescent="0.25">
      <c r="A21" s="8">
        <v>10</v>
      </c>
      <c r="B21" s="129" t="s">
        <v>2</v>
      </c>
      <c r="C21" s="130"/>
      <c r="D21" s="69">
        <v>0</v>
      </c>
      <c r="E21" s="9"/>
      <c r="F21" s="10">
        <v>20</v>
      </c>
      <c r="G21" s="141" t="s">
        <v>5</v>
      </c>
      <c r="H21" s="142"/>
      <c r="I21" s="73">
        <v>0</v>
      </c>
    </row>
    <row r="22" spans="1:9" ht="18" customHeight="1" x14ac:dyDescent="0.25">
      <c r="A22" s="16"/>
      <c r="B22" s="131"/>
      <c r="C22" s="132"/>
      <c r="D22" s="11"/>
      <c r="E22" s="11"/>
      <c r="F22" s="12">
        <v>200</v>
      </c>
      <c r="G22" s="125" t="s">
        <v>6</v>
      </c>
      <c r="H22" s="126"/>
      <c r="I22" s="74">
        <v>0</v>
      </c>
    </row>
    <row r="23" spans="1:9" ht="18" customHeight="1" x14ac:dyDescent="0.25">
      <c r="A23" s="16"/>
      <c r="B23" s="131"/>
      <c r="C23" s="132"/>
      <c r="D23" s="11"/>
      <c r="E23" s="11"/>
      <c r="F23" s="12">
        <v>201</v>
      </c>
      <c r="G23" s="125" t="s">
        <v>9</v>
      </c>
      <c r="H23" s="126"/>
      <c r="I23" s="74">
        <v>0</v>
      </c>
    </row>
    <row r="24" spans="1:9" ht="18" customHeight="1" x14ac:dyDescent="0.25">
      <c r="A24" s="16"/>
      <c r="B24" s="137"/>
      <c r="C24" s="138"/>
      <c r="D24" s="11"/>
      <c r="E24" s="11"/>
      <c r="F24" s="12">
        <v>2016</v>
      </c>
      <c r="G24" s="139" t="s">
        <v>8</v>
      </c>
      <c r="H24" s="140"/>
      <c r="I24" s="74">
        <v>0</v>
      </c>
    </row>
    <row r="25" spans="1:9" ht="18" customHeight="1" x14ac:dyDescent="0.25">
      <c r="A25" s="16"/>
      <c r="B25" s="131"/>
      <c r="C25" s="132"/>
      <c r="D25" s="11"/>
      <c r="E25" s="11"/>
      <c r="F25" s="12">
        <v>206</v>
      </c>
      <c r="G25" s="125" t="s">
        <v>10</v>
      </c>
      <c r="H25" s="126"/>
      <c r="I25" s="74">
        <v>0</v>
      </c>
    </row>
    <row r="26" spans="1:9" ht="18" customHeight="1" x14ac:dyDescent="0.25">
      <c r="A26" s="16"/>
      <c r="B26" s="131"/>
      <c r="C26" s="132"/>
      <c r="D26" s="11"/>
      <c r="E26" s="11"/>
      <c r="F26" s="12">
        <v>29</v>
      </c>
      <c r="G26" s="125" t="s">
        <v>7</v>
      </c>
      <c r="H26" s="126"/>
      <c r="I26" s="74">
        <v>0</v>
      </c>
    </row>
    <row r="27" spans="1:9" ht="18" customHeight="1" thickBot="1" x14ac:dyDescent="0.3">
      <c r="A27" s="17"/>
      <c r="B27" s="104"/>
      <c r="C27" s="105"/>
      <c r="D27" s="14"/>
      <c r="E27" s="14"/>
      <c r="F27" s="15">
        <v>299</v>
      </c>
      <c r="G27" s="127" t="s">
        <v>11</v>
      </c>
      <c r="H27" s="128"/>
      <c r="I27" s="75">
        <v>0</v>
      </c>
    </row>
    <row r="28" spans="1:9" ht="18" customHeight="1" x14ac:dyDescent="0.25">
      <c r="A28" s="101"/>
      <c r="B28" s="101"/>
      <c r="C28" s="101"/>
      <c r="D28" s="101"/>
      <c r="E28" s="101"/>
      <c r="F28" s="101"/>
      <c r="G28" s="101"/>
      <c r="H28" s="101"/>
      <c r="I28" s="101"/>
    </row>
    <row r="29" spans="1:9" ht="18" customHeight="1" x14ac:dyDescent="0.25">
      <c r="A29" s="1"/>
      <c r="D29" s="1"/>
      <c r="E29" s="1"/>
      <c r="I29" s="1"/>
    </row>
    <row r="30" spans="1:9" ht="18" customHeight="1" thickBot="1" x14ac:dyDescent="0.3"/>
    <row r="31" spans="1:9" ht="18" customHeight="1" thickBot="1" x14ac:dyDescent="0.3">
      <c r="A31" s="106" t="s">
        <v>13</v>
      </c>
      <c r="B31" s="107"/>
      <c r="C31" s="107"/>
      <c r="D31" s="107"/>
      <c r="E31" s="107"/>
      <c r="F31" s="107"/>
      <c r="G31" s="107"/>
      <c r="H31" s="107"/>
      <c r="I31" s="108"/>
    </row>
    <row r="32" spans="1:9" ht="18" customHeight="1" thickBot="1" x14ac:dyDescent="0.3">
      <c r="A32" s="3" t="s">
        <v>1</v>
      </c>
      <c r="B32" s="123" t="s">
        <v>14</v>
      </c>
      <c r="C32" s="124"/>
      <c r="D32" s="4" t="s">
        <v>3</v>
      </c>
      <c r="E32" s="5"/>
      <c r="F32" s="6" t="s">
        <v>1</v>
      </c>
      <c r="G32" s="109" t="s">
        <v>15</v>
      </c>
      <c r="H32" s="110"/>
      <c r="I32" s="7" t="s">
        <v>3</v>
      </c>
    </row>
    <row r="33" spans="1:9" ht="18" customHeight="1" x14ac:dyDescent="0.25">
      <c r="A33" s="21">
        <v>30</v>
      </c>
      <c r="B33" s="117" t="s">
        <v>16</v>
      </c>
      <c r="C33" s="118"/>
      <c r="D33" s="69">
        <v>0</v>
      </c>
      <c r="E33" s="9"/>
      <c r="F33" s="22">
        <v>4</v>
      </c>
      <c r="G33" s="102" t="s">
        <v>15</v>
      </c>
      <c r="H33" s="103"/>
      <c r="I33" s="73">
        <v>0</v>
      </c>
    </row>
    <row r="34" spans="1:9" ht="18" customHeight="1" x14ac:dyDescent="0.25">
      <c r="A34" s="23">
        <v>31</v>
      </c>
      <c r="B34" s="113" t="s">
        <v>17</v>
      </c>
      <c r="C34" s="114"/>
      <c r="D34" s="70">
        <v>0</v>
      </c>
      <c r="E34" s="11"/>
      <c r="F34" s="24">
        <v>400</v>
      </c>
      <c r="G34" s="115" t="s">
        <v>30</v>
      </c>
      <c r="H34" s="116"/>
      <c r="I34" s="74">
        <v>0</v>
      </c>
    </row>
    <row r="35" spans="1:9" ht="18" customHeight="1" x14ac:dyDescent="0.25">
      <c r="A35" s="23">
        <v>3180</v>
      </c>
      <c r="B35" s="27" t="s">
        <v>18</v>
      </c>
      <c r="C35" s="28"/>
      <c r="D35" s="70">
        <v>0</v>
      </c>
      <c r="E35" s="11"/>
      <c r="F35" s="24">
        <v>401</v>
      </c>
      <c r="G35" s="25" t="s">
        <v>31</v>
      </c>
      <c r="H35" s="26"/>
      <c r="I35" s="74">
        <v>0</v>
      </c>
    </row>
    <row r="36" spans="1:9" ht="18" customHeight="1" x14ac:dyDescent="0.25">
      <c r="A36" s="23">
        <v>33</v>
      </c>
      <c r="B36" s="27" t="s">
        <v>19</v>
      </c>
      <c r="C36" s="28"/>
      <c r="D36" s="70">
        <v>0</v>
      </c>
      <c r="E36" s="11"/>
      <c r="F36" s="24">
        <v>402</v>
      </c>
      <c r="G36" s="25" t="s">
        <v>32</v>
      </c>
      <c r="H36" s="26"/>
      <c r="I36" s="74">
        <v>0</v>
      </c>
    </row>
    <row r="37" spans="1:9" ht="18" customHeight="1" x14ac:dyDescent="0.25">
      <c r="A37" s="23">
        <v>34</v>
      </c>
      <c r="B37" s="27" t="s">
        <v>20</v>
      </c>
      <c r="C37" s="28"/>
      <c r="D37" s="70">
        <v>0</v>
      </c>
      <c r="E37" s="11"/>
      <c r="F37" s="24">
        <v>440</v>
      </c>
      <c r="G37" s="25" t="s">
        <v>33</v>
      </c>
      <c r="H37" s="26"/>
      <c r="I37" s="74">
        <v>0</v>
      </c>
    </row>
    <row r="38" spans="1:9" ht="18" customHeight="1" x14ac:dyDescent="0.25">
      <c r="A38" s="23">
        <v>340</v>
      </c>
      <c r="B38" s="27" t="s">
        <v>70</v>
      </c>
      <c r="C38" s="28"/>
      <c r="D38" s="70">
        <v>0</v>
      </c>
      <c r="E38" s="11"/>
      <c r="F38" s="24">
        <v>441</v>
      </c>
      <c r="G38" s="25" t="s">
        <v>34</v>
      </c>
      <c r="H38" s="26"/>
      <c r="I38" s="74">
        <v>0</v>
      </c>
    </row>
    <row r="39" spans="1:9" ht="18" customHeight="1" x14ac:dyDescent="0.25">
      <c r="A39" s="23">
        <v>344</v>
      </c>
      <c r="B39" s="27" t="s">
        <v>21</v>
      </c>
      <c r="C39" s="28"/>
      <c r="D39" s="70">
        <v>0</v>
      </c>
      <c r="E39" s="11"/>
      <c r="F39" s="24">
        <v>442</v>
      </c>
      <c r="G39" s="25" t="s">
        <v>35</v>
      </c>
      <c r="H39" s="26"/>
      <c r="I39" s="74">
        <v>0</v>
      </c>
    </row>
    <row r="40" spans="1:9" ht="18" customHeight="1" x14ac:dyDescent="0.25">
      <c r="A40" s="23">
        <v>35</v>
      </c>
      <c r="B40" s="27" t="s">
        <v>279</v>
      </c>
      <c r="C40" s="28"/>
      <c r="D40" s="70">
        <v>0</v>
      </c>
      <c r="E40" s="11"/>
      <c r="F40" s="24">
        <v>443</v>
      </c>
      <c r="G40" s="25" t="s">
        <v>36</v>
      </c>
      <c r="H40" s="26"/>
      <c r="I40" s="74">
        <v>0</v>
      </c>
    </row>
    <row r="41" spans="1:9" ht="18" customHeight="1" x14ac:dyDescent="0.25">
      <c r="A41" s="23">
        <v>36</v>
      </c>
      <c r="B41" s="27" t="s">
        <v>22</v>
      </c>
      <c r="C41" s="28"/>
      <c r="D41" s="70">
        <v>0</v>
      </c>
      <c r="E41" s="11"/>
      <c r="F41" s="24">
        <v>444</v>
      </c>
      <c r="G41" s="25" t="s">
        <v>37</v>
      </c>
      <c r="H41" s="26"/>
      <c r="I41" s="74">
        <v>0</v>
      </c>
    </row>
    <row r="42" spans="1:9" ht="18" customHeight="1" x14ac:dyDescent="0.25">
      <c r="A42" s="23">
        <v>36227</v>
      </c>
      <c r="B42" s="27" t="s">
        <v>47</v>
      </c>
      <c r="C42" s="28"/>
      <c r="D42" s="70">
        <v>0</v>
      </c>
      <c r="E42" s="11"/>
      <c r="F42" s="24">
        <v>4490</v>
      </c>
      <c r="G42" s="25" t="s">
        <v>38</v>
      </c>
      <c r="H42" s="26"/>
      <c r="I42" s="74">
        <v>0</v>
      </c>
    </row>
    <row r="43" spans="1:9" ht="18" customHeight="1" x14ac:dyDescent="0.25">
      <c r="A43" s="23">
        <v>36228</v>
      </c>
      <c r="B43" s="27" t="s">
        <v>51</v>
      </c>
      <c r="C43" s="28"/>
      <c r="D43" s="70">
        <v>0</v>
      </c>
      <c r="E43" s="11"/>
      <c r="F43" s="24">
        <v>45</v>
      </c>
      <c r="G43" s="25" t="s">
        <v>280</v>
      </c>
      <c r="H43" s="26"/>
      <c r="I43" s="74">
        <v>0</v>
      </c>
    </row>
    <row r="44" spans="1:9" ht="18" customHeight="1" x14ac:dyDescent="0.25">
      <c r="A44" s="23">
        <v>364</v>
      </c>
      <c r="B44" s="27" t="s">
        <v>29</v>
      </c>
      <c r="C44" s="28"/>
      <c r="D44" s="70">
        <v>0</v>
      </c>
      <c r="E44" s="11"/>
      <c r="F44" s="24">
        <v>46227</v>
      </c>
      <c r="G44" s="25" t="s">
        <v>47</v>
      </c>
      <c r="H44" s="26"/>
      <c r="I44" s="74">
        <v>0</v>
      </c>
    </row>
    <row r="45" spans="1:9" ht="18" customHeight="1" x14ac:dyDescent="0.25">
      <c r="A45" s="23">
        <v>365</v>
      </c>
      <c r="B45" s="27" t="s">
        <v>23</v>
      </c>
      <c r="C45" s="28"/>
      <c r="D45" s="70">
        <v>0</v>
      </c>
      <c r="E45" s="11"/>
      <c r="F45" s="24">
        <v>46228</v>
      </c>
      <c r="G45" s="25" t="s">
        <v>50</v>
      </c>
      <c r="H45" s="26"/>
      <c r="I45" s="74">
        <v>0</v>
      </c>
    </row>
    <row r="46" spans="1:9" ht="18" customHeight="1" x14ac:dyDescent="0.25">
      <c r="A46" s="23">
        <v>366</v>
      </c>
      <c r="B46" s="27" t="s">
        <v>24</v>
      </c>
      <c r="C46" s="28"/>
      <c r="D46" s="70">
        <v>0</v>
      </c>
      <c r="E46" s="11"/>
      <c r="F46" s="24">
        <v>47</v>
      </c>
      <c r="G46" s="25" t="s">
        <v>39</v>
      </c>
      <c r="H46" s="26"/>
      <c r="I46" s="74">
        <v>0</v>
      </c>
    </row>
    <row r="47" spans="1:9" ht="18" customHeight="1" x14ac:dyDescent="0.25">
      <c r="A47" s="23">
        <v>389</v>
      </c>
      <c r="B47" s="27" t="s">
        <v>25</v>
      </c>
      <c r="C47" s="28"/>
      <c r="D47" s="70">
        <v>0</v>
      </c>
      <c r="E47" s="11"/>
      <c r="F47" s="24">
        <v>489</v>
      </c>
      <c r="G47" s="25" t="s">
        <v>115</v>
      </c>
      <c r="H47" s="26"/>
      <c r="I47" s="74">
        <v>0</v>
      </c>
    </row>
    <row r="48" spans="1:9" ht="18" customHeight="1" x14ac:dyDescent="0.25">
      <c r="A48" s="23">
        <v>3898</v>
      </c>
      <c r="B48" s="27" t="s">
        <v>26</v>
      </c>
      <c r="C48" s="28"/>
      <c r="D48" s="70">
        <v>0</v>
      </c>
      <c r="E48" s="11"/>
      <c r="F48" s="24">
        <v>4896</v>
      </c>
      <c r="G48" s="25" t="s">
        <v>73</v>
      </c>
      <c r="H48" s="26"/>
      <c r="I48" s="74">
        <v>0</v>
      </c>
    </row>
    <row r="49" spans="1:9" ht="18" customHeight="1" x14ac:dyDescent="0.25">
      <c r="A49" s="23">
        <v>90</v>
      </c>
      <c r="B49" s="27" t="s">
        <v>292</v>
      </c>
      <c r="C49" s="28"/>
      <c r="D49" s="70">
        <v>0</v>
      </c>
      <c r="E49" s="13"/>
      <c r="F49" s="24">
        <v>49</v>
      </c>
      <c r="G49" s="25" t="s">
        <v>40</v>
      </c>
      <c r="H49" s="26"/>
      <c r="I49" s="74">
        <v>0</v>
      </c>
    </row>
    <row r="50" spans="1:9" ht="18" customHeight="1" x14ac:dyDescent="0.25">
      <c r="A50" s="23">
        <v>903</v>
      </c>
      <c r="B50" s="27" t="s">
        <v>28</v>
      </c>
      <c r="C50" s="41"/>
      <c r="D50" s="71">
        <v>0</v>
      </c>
      <c r="E50" s="13"/>
      <c r="F50" s="24">
        <v>90</v>
      </c>
      <c r="G50" s="25" t="s">
        <v>291</v>
      </c>
      <c r="H50" s="26"/>
      <c r="I50" s="74">
        <v>0</v>
      </c>
    </row>
    <row r="51" spans="1:9" ht="18" customHeight="1" thickBot="1" x14ac:dyDescent="0.3">
      <c r="A51" s="17"/>
      <c r="B51" s="77"/>
      <c r="C51" s="78"/>
      <c r="D51" s="79"/>
      <c r="E51" s="14"/>
      <c r="F51" s="66">
        <v>903</v>
      </c>
      <c r="G51" s="67" t="s">
        <v>41</v>
      </c>
      <c r="H51" s="68"/>
      <c r="I51" s="75">
        <v>0</v>
      </c>
    </row>
    <row r="52" spans="1:9" ht="18" customHeight="1" x14ac:dyDescent="0.25">
      <c r="A52" s="101"/>
      <c r="B52" s="101"/>
      <c r="C52" s="101"/>
      <c r="D52" s="101"/>
      <c r="E52" s="101"/>
      <c r="F52" s="101"/>
      <c r="G52" s="101"/>
      <c r="H52" s="101"/>
      <c r="I52" s="101"/>
    </row>
    <row r="53" spans="1:9" ht="18" customHeight="1" x14ac:dyDescent="0.25"/>
    <row r="54" spans="1:9" ht="18" customHeight="1" thickBot="1" x14ac:dyDescent="0.3"/>
    <row r="55" spans="1:9" ht="15.75" thickBot="1" x14ac:dyDescent="0.3">
      <c r="A55" s="106" t="s">
        <v>42</v>
      </c>
      <c r="B55" s="107"/>
      <c r="C55" s="107"/>
      <c r="D55" s="107"/>
      <c r="E55" s="107"/>
      <c r="F55" s="107"/>
      <c r="G55" s="107"/>
      <c r="H55" s="107"/>
      <c r="I55" s="108"/>
    </row>
    <row r="56" spans="1:9" ht="15.75" thickBot="1" x14ac:dyDescent="0.3">
      <c r="A56" s="3" t="s">
        <v>1</v>
      </c>
      <c r="B56" s="30" t="s">
        <v>43</v>
      </c>
      <c r="C56" s="31"/>
      <c r="D56" s="4" t="s">
        <v>3</v>
      </c>
      <c r="E56" s="5"/>
      <c r="F56" s="6" t="s">
        <v>1</v>
      </c>
      <c r="G56" s="109" t="s">
        <v>44</v>
      </c>
      <c r="H56" s="110"/>
      <c r="I56" s="7" t="s">
        <v>3</v>
      </c>
    </row>
    <row r="57" spans="1:9" ht="15.75" thickBot="1" x14ac:dyDescent="0.3">
      <c r="A57" s="34">
        <v>690</v>
      </c>
      <c r="B57" s="39" t="s">
        <v>286</v>
      </c>
      <c r="C57" s="40"/>
      <c r="D57" s="72">
        <v>0</v>
      </c>
      <c r="E57" s="35"/>
      <c r="F57" s="36">
        <v>590</v>
      </c>
      <c r="G57" s="111" t="s">
        <v>285</v>
      </c>
      <c r="H57" s="112"/>
      <c r="I57" s="76">
        <v>0</v>
      </c>
    </row>
    <row r="58" spans="1:9" x14ac:dyDescent="0.25">
      <c r="A58" s="101"/>
      <c r="B58" s="101"/>
      <c r="C58" s="101"/>
      <c r="D58" s="101"/>
      <c r="E58" s="101"/>
      <c r="F58" s="101"/>
      <c r="G58" s="101"/>
      <c r="H58" s="101"/>
      <c r="I58" s="101"/>
    </row>
  </sheetData>
  <mergeCells count="36">
    <mergeCell ref="A14:B14"/>
    <mergeCell ref="A16:B16"/>
    <mergeCell ref="B24:C24"/>
    <mergeCell ref="G24:H24"/>
    <mergeCell ref="B26:C26"/>
    <mergeCell ref="G21:H21"/>
    <mergeCell ref="B23:C23"/>
    <mergeCell ref="B25:C25"/>
    <mergeCell ref="A19:I19"/>
    <mergeCell ref="A10:I10"/>
    <mergeCell ref="C14:F14"/>
    <mergeCell ref="B32:C32"/>
    <mergeCell ref="G32:H32"/>
    <mergeCell ref="G22:H22"/>
    <mergeCell ref="G23:H23"/>
    <mergeCell ref="G25:H25"/>
    <mergeCell ref="G26:H26"/>
    <mergeCell ref="G27:H27"/>
    <mergeCell ref="B20:C20"/>
    <mergeCell ref="G20:H20"/>
    <mergeCell ref="B21:C21"/>
    <mergeCell ref="B22:C22"/>
    <mergeCell ref="A31:I31"/>
    <mergeCell ref="H14:I14"/>
    <mergeCell ref="A12:I12"/>
    <mergeCell ref="A28:I28"/>
    <mergeCell ref="A52:I52"/>
    <mergeCell ref="A58:I58"/>
    <mergeCell ref="G33:H33"/>
    <mergeCell ref="B27:C27"/>
    <mergeCell ref="A55:I55"/>
    <mergeCell ref="G56:H56"/>
    <mergeCell ref="G57:H57"/>
    <mergeCell ref="B34:C34"/>
    <mergeCell ref="G34:H34"/>
    <mergeCell ref="B33:C33"/>
  </mergeCells>
  <pageMargins left="0.23622047244094491" right="0.23622047244094491" top="0.19685039370078741" bottom="0.74803149606299213" header="0.31496062992125984" footer="0.31496062992125984"/>
  <pageSetup paperSize="9" scale="68"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8:D50"/>
  <sheetViews>
    <sheetView topLeftCell="A22" workbookViewId="0">
      <selection activeCell="D30" sqref="D30"/>
    </sheetView>
  </sheetViews>
  <sheetFormatPr baseColWidth="10" defaultRowHeight="15" x14ac:dyDescent="0.25"/>
  <cols>
    <col min="1" max="1" width="51.85546875" customWidth="1"/>
    <col min="2" max="2" width="7.42578125" customWidth="1"/>
    <col min="4" max="4" width="22.85546875" customWidth="1"/>
  </cols>
  <sheetData>
    <row r="8" spans="1:4" ht="18.75" x14ac:dyDescent="0.3">
      <c r="A8" s="143" t="s">
        <v>213</v>
      </c>
      <c r="B8" s="143"/>
      <c r="C8" s="143"/>
      <c r="D8" s="143"/>
    </row>
    <row r="10" spans="1:4" x14ac:dyDescent="0.25">
      <c r="A10" s="42" t="s">
        <v>45</v>
      </c>
      <c r="B10" s="48"/>
      <c r="C10" s="32" t="s">
        <v>52</v>
      </c>
      <c r="D10" s="32" t="s">
        <v>53</v>
      </c>
    </row>
    <row r="11" spans="1:4" x14ac:dyDescent="0.25">
      <c r="B11" s="48"/>
    </row>
    <row r="12" spans="1:4" x14ac:dyDescent="0.25">
      <c r="A12" s="43" t="s">
        <v>5</v>
      </c>
      <c r="B12" s="50" t="s">
        <v>66</v>
      </c>
      <c r="C12" s="43">
        <v>20</v>
      </c>
      <c r="D12" s="58">
        <f>'Base de travail'!I21</f>
        <v>0</v>
      </c>
    </row>
    <row r="13" spans="1:4" x14ac:dyDescent="0.25">
      <c r="A13" s="44" t="s">
        <v>2</v>
      </c>
      <c r="B13" s="51" t="s">
        <v>67</v>
      </c>
      <c r="C13" s="44">
        <v>10</v>
      </c>
      <c r="D13" s="59">
        <f>'Base de travail'!D21</f>
        <v>0</v>
      </c>
    </row>
    <row r="14" spans="1:4" ht="15.75" thickBot="1" x14ac:dyDescent="0.3">
      <c r="A14" s="46"/>
      <c r="B14" s="52"/>
      <c r="C14" s="46"/>
      <c r="D14" s="60"/>
    </row>
    <row r="15" spans="1:4" ht="15.75" thickBot="1" x14ac:dyDescent="0.3">
      <c r="A15" s="42" t="s">
        <v>46</v>
      </c>
      <c r="B15" s="53"/>
      <c r="C15" s="42"/>
      <c r="D15" s="63">
        <f>D12-D13</f>
        <v>0</v>
      </c>
    </row>
    <row r="16" spans="1:4" x14ac:dyDescent="0.25">
      <c r="B16" s="54"/>
      <c r="D16" s="62"/>
    </row>
    <row r="17" spans="1:4" x14ac:dyDescent="0.25">
      <c r="A17" s="43" t="s">
        <v>30</v>
      </c>
      <c r="B17" s="50" t="s">
        <v>66</v>
      </c>
      <c r="C17" s="43">
        <v>400</v>
      </c>
      <c r="D17" s="58">
        <f>'Base de travail'!I34</f>
        <v>0</v>
      </c>
    </row>
    <row r="18" spans="1:4" x14ac:dyDescent="0.25">
      <c r="A18" s="44" t="s">
        <v>31</v>
      </c>
      <c r="B18" s="51" t="s">
        <v>66</v>
      </c>
      <c r="C18" s="44">
        <v>401</v>
      </c>
      <c r="D18" s="59">
        <f>'Base de travail'!I35</f>
        <v>0</v>
      </c>
    </row>
    <row r="19" spans="1:4" x14ac:dyDescent="0.25">
      <c r="A19" s="44" t="s">
        <v>48</v>
      </c>
      <c r="B19" s="51" t="s">
        <v>68</v>
      </c>
      <c r="C19" s="45" t="s">
        <v>54</v>
      </c>
      <c r="D19" s="59">
        <f>'Base de travail'!I44+'Base de travail'!I45-'Base de travail'!D42-'Base de travail'!D43</f>
        <v>0</v>
      </c>
    </row>
    <row r="20" spans="1:4" x14ac:dyDescent="0.25">
      <c r="A20" s="44" t="s">
        <v>49</v>
      </c>
      <c r="B20" s="51" t="s">
        <v>66</v>
      </c>
      <c r="C20" s="44">
        <v>46228</v>
      </c>
      <c r="D20" s="59">
        <f>'Base de travail'!I45</f>
        <v>0</v>
      </c>
    </row>
    <row r="21" spans="1:4" ht="15.75" thickBot="1" x14ac:dyDescent="0.3">
      <c r="A21" s="46"/>
      <c r="B21" s="52"/>
      <c r="C21" s="46"/>
      <c r="D21" s="60"/>
    </row>
    <row r="22" spans="1:4" ht="15.75" thickBot="1" x14ac:dyDescent="0.3">
      <c r="A22" s="42" t="s">
        <v>55</v>
      </c>
      <c r="B22" s="53"/>
      <c r="C22" s="42"/>
      <c r="D22" s="63">
        <f>D17+D18+D19+D20</f>
        <v>0</v>
      </c>
    </row>
    <row r="23" spans="1:4" ht="15.75" thickBot="1" x14ac:dyDescent="0.3">
      <c r="B23" s="54"/>
      <c r="D23" s="62"/>
    </row>
    <row r="24" spans="1:4" ht="15.75" thickBot="1" x14ac:dyDescent="0.3">
      <c r="A24" s="42" t="s">
        <v>56</v>
      </c>
      <c r="B24" s="54"/>
      <c r="D24" s="63" t="e">
        <f>IF(D22&lt;&gt;0,D15/D22,"")*100</f>
        <v>#VALUE!</v>
      </c>
    </row>
    <row r="25" spans="1:4" x14ac:dyDescent="0.25">
      <c r="A25" s="47" t="s">
        <v>205</v>
      </c>
      <c r="B25" s="54"/>
      <c r="D25" s="62"/>
    </row>
    <row r="26" spans="1:4" x14ac:dyDescent="0.25">
      <c r="A26" s="47"/>
      <c r="B26" s="54"/>
      <c r="D26" s="62"/>
    </row>
    <row r="27" spans="1:4" x14ac:dyDescent="0.25">
      <c r="B27" s="54"/>
      <c r="D27" s="62"/>
    </row>
    <row r="28" spans="1:4" x14ac:dyDescent="0.25">
      <c r="A28" s="42" t="s">
        <v>57</v>
      </c>
      <c r="B28" s="54"/>
      <c r="D28" s="62"/>
    </row>
    <row r="29" spans="1:4" x14ac:dyDescent="0.25">
      <c r="B29" s="54"/>
      <c r="D29" s="62"/>
    </row>
    <row r="30" spans="1:4" x14ac:dyDescent="0.25">
      <c r="A30" s="43" t="s">
        <v>58</v>
      </c>
      <c r="B30" s="50"/>
      <c r="C30" s="55">
        <v>90</v>
      </c>
      <c r="D30" s="58">
        <f>'Base de travail'!I50</f>
        <v>0</v>
      </c>
    </row>
    <row r="31" spans="1:4" x14ac:dyDescent="0.25">
      <c r="A31" s="44" t="s">
        <v>19</v>
      </c>
      <c r="B31" s="51" t="s">
        <v>66</v>
      </c>
      <c r="C31" s="44">
        <v>33</v>
      </c>
      <c r="D31" s="59">
        <f>'Base de travail'!D36</f>
        <v>0</v>
      </c>
    </row>
    <row r="32" spans="1:4" x14ac:dyDescent="0.25">
      <c r="A32" s="44" t="s">
        <v>279</v>
      </c>
      <c r="B32" s="51" t="s">
        <v>66</v>
      </c>
      <c r="C32" s="44">
        <v>35</v>
      </c>
      <c r="D32" s="59">
        <f>'Base de travail'!D40</f>
        <v>0</v>
      </c>
    </row>
    <row r="33" spans="1:4" x14ac:dyDescent="0.25">
      <c r="A33" s="44" t="s">
        <v>281</v>
      </c>
      <c r="B33" s="51" t="s">
        <v>67</v>
      </c>
      <c r="C33" s="44">
        <v>45</v>
      </c>
      <c r="D33" s="59">
        <f>'Base de travail'!I43</f>
        <v>0</v>
      </c>
    </row>
    <row r="34" spans="1:4" x14ac:dyDescent="0.25">
      <c r="A34" s="44" t="s">
        <v>64</v>
      </c>
      <c r="B34" s="51" t="s">
        <v>66</v>
      </c>
      <c r="C34" s="44">
        <v>364</v>
      </c>
      <c r="D34" s="59">
        <f>'Base de travail'!D44</f>
        <v>0</v>
      </c>
    </row>
    <row r="35" spans="1:4" x14ac:dyDescent="0.25">
      <c r="A35" s="44" t="s">
        <v>65</v>
      </c>
      <c r="B35" s="51" t="s">
        <v>66</v>
      </c>
      <c r="C35" s="44">
        <v>365</v>
      </c>
      <c r="D35" s="59">
        <f>'Base de travail'!D45</f>
        <v>0</v>
      </c>
    </row>
    <row r="36" spans="1:4" x14ac:dyDescent="0.25">
      <c r="A36" s="44" t="s">
        <v>59</v>
      </c>
      <c r="B36" s="51" t="s">
        <v>66</v>
      </c>
      <c r="C36" s="44">
        <v>366</v>
      </c>
      <c r="D36" s="59">
        <f>'Base de travail'!D46</f>
        <v>0</v>
      </c>
    </row>
    <row r="37" spans="1:4" x14ac:dyDescent="0.25">
      <c r="A37" s="44" t="s">
        <v>290</v>
      </c>
      <c r="B37" s="51" t="s">
        <v>66</v>
      </c>
      <c r="C37" s="44">
        <v>389</v>
      </c>
      <c r="D37" s="59">
        <f>'Base de travail'!D47</f>
        <v>0</v>
      </c>
    </row>
    <row r="38" spans="1:4" x14ac:dyDescent="0.25">
      <c r="A38" s="44" t="s">
        <v>60</v>
      </c>
      <c r="B38" s="51" t="s">
        <v>67</v>
      </c>
      <c r="C38" s="44">
        <v>489</v>
      </c>
      <c r="D38" s="59">
        <f>'Base de travail'!I47</f>
        <v>0</v>
      </c>
    </row>
    <row r="39" spans="1:4" x14ac:dyDescent="0.25">
      <c r="A39" s="44" t="s">
        <v>61</v>
      </c>
      <c r="B39" s="51" t="s">
        <v>67</v>
      </c>
      <c r="C39" s="44">
        <v>4490</v>
      </c>
      <c r="D39" s="59">
        <f>'Base de travail'!I42</f>
        <v>0</v>
      </c>
    </row>
    <row r="40" spans="1:4" ht="15.75" thickBot="1" x14ac:dyDescent="0.3">
      <c r="B40" s="54"/>
      <c r="D40" s="62"/>
    </row>
    <row r="41" spans="1:4" ht="15.75" thickBot="1" x14ac:dyDescent="0.3">
      <c r="A41" s="42" t="s">
        <v>94</v>
      </c>
      <c r="B41" s="53"/>
      <c r="C41" s="42"/>
      <c r="D41" s="63">
        <f>SUM(D30:D32,D34:D37)-SUM(D33,D38:D39)</f>
        <v>0</v>
      </c>
    </row>
    <row r="42" spans="1:4" x14ac:dyDescent="0.25">
      <c r="B42" s="54"/>
      <c r="D42" s="62"/>
    </row>
    <row r="43" spans="1:4" x14ac:dyDescent="0.25">
      <c r="A43" s="43" t="s">
        <v>62</v>
      </c>
      <c r="B43" s="50" t="s">
        <v>66</v>
      </c>
      <c r="C43" s="43">
        <v>690</v>
      </c>
      <c r="D43" s="58">
        <f>'Base de travail'!D57</f>
        <v>0</v>
      </c>
    </row>
    <row r="44" spans="1:4" x14ac:dyDescent="0.25">
      <c r="A44" s="44" t="s">
        <v>63</v>
      </c>
      <c r="B44" s="51" t="s">
        <v>67</v>
      </c>
      <c r="C44" s="44">
        <v>590</v>
      </c>
      <c r="D44" s="59">
        <f>'Base de travail'!I57</f>
        <v>0</v>
      </c>
    </row>
    <row r="45" spans="1:4" ht="15.75" thickBot="1" x14ac:dyDescent="0.3">
      <c r="B45" s="48"/>
      <c r="D45" s="62"/>
    </row>
    <row r="46" spans="1:4" ht="15.75" thickBot="1" x14ac:dyDescent="0.3">
      <c r="A46" s="42" t="s">
        <v>204</v>
      </c>
      <c r="B46" s="49"/>
      <c r="C46" s="42"/>
      <c r="D46" s="63">
        <f>D43-D44</f>
        <v>0</v>
      </c>
    </row>
    <row r="47" spans="1:4" ht="15.75" thickBot="1" x14ac:dyDescent="0.3">
      <c r="B47" s="48"/>
      <c r="D47" s="62"/>
    </row>
    <row r="48" spans="1:4" ht="15.75" thickBot="1" x14ac:dyDescent="0.3">
      <c r="A48" s="42" t="s">
        <v>108</v>
      </c>
      <c r="B48" s="49"/>
      <c r="C48" s="42"/>
      <c r="D48" s="63" t="e">
        <f>IF(D46&lt;&gt;0,D41/D46,"")*100</f>
        <v>#VALUE!</v>
      </c>
    </row>
    <row r="49" spans="1:2" x14ac:dyDescent="0.25">
      <c r="A49" s="47" t="s">
        <v>203</v>
      </c>
      <c r="B49" s="48"/>
    </row>
    <row r="50" spans="1:2" x14ac:dyDescent="0.25">
      <c r="B50" s="48"/>
    </row>
  </sheetData>
  <mergeCells count="1">
    <mergeCell ref="A8:D8"/>
  </mergeCells>
  <pageMargins left="0.25" right="0.25" top="0.75" bottom="0.75" header="0.3" footer="0.3"/>
  <pageSetup paperSize="9"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8:D43"/>
  <sheetViews>
    <sheetView workbookViewId="0">
      <selection activeCell="D40" sqref="D40"/>
    </sheetView>
  </sheetViews>
  <sheetFormatPr baseColWidth="10" defaultRowHeight="15" x14ac:dyDescent="0.25"/>
  <cols>
    <col min="1" max="1" width="51.85546875" customWidth="1"/>
    <col min="2" max="2" width="7.42578125" customWidth="1"/>
    <col min="4" max="4" width="22.85546875" customWidth="1"/>
  </cols>
  <sheetData>
    <row r="8" spans="1:4" ht="18.75" x14ac:dyDescent="0.3">
      <c r="A8" s="143" t="s">
        <v>213</v>
      </c>
      <c r="B8" s="143"/>
      <c r="C8" s="143"/>
      <c r="D8" s="143"/>
    </row>
    <row r="10" spans="1:4" x14ac:dyDescent="0.25">
      <c r="A10" s="42" t="s">
        <v>69</v>
      </c>
      <c r="B10" s="48"/>
      <c r="C10" s="32" t="s">
        <v>52</v>
      </c>
      <c r="D10" s="32" t="s">
        <v>53</v>
      </c>
    </row>
    <row r="11" spans="1:4" x14ac:dyDescent="0.25">
      <c r="B11" s="48"/>
    </row>
    <row r="12" spans="1:4" x14ac:dyDescent="0.25">
      <c r="A12" s="43" t="s">
        <v>70</v>
      </c>
      <c r="B12" s="50" t="s">
        <v>66</v>
      </c>
      <c r="C12" s="43">
        <v>340</v>
      </c>
      <c r="D12" s="58">
        <f>'Base de travail'!D38</f>
        <v>0</v>
      </c>
    </row>
    <row r="13" spans="1:4" x14ac:dyDescent="0.25">
      <c r="A13" s="44" t="s">
        <v>33</v>
      </c>
      <c r="B13" s="51" t="s">
        <v>67</v>
      </c>
      <c r="C13" s="44">
        <v>440</v>
      </c>
      <c r="D13" s="59">
        <f>'Base de travail'!I37</f>
        <v>0</v>
      </c>
    </row>
    <row r="14" spans="1:4" ht="15.75" thickBot="1" x14ac:dyDescent="0.3">
      <c r="A14" s="46"/>
      <c r="B14" s="52"/>
      <c r="C14" s="46"/>
      <c r="D14" s="60"/>
    </row>
    <row r="15" spans="1:4" ht="15.75" thickBot="1" x14ac:dyDescent="0.3">
      <c r="A15" s="42" t="s">
        <v>71</v>
      </c>
      <c r="B15" s="53"/>
      <c r="C15" s="42"/>
      <c r="D15" s="63">
        <f>D12-D13</f>
        <v>0</v>
      </c>
    </row>
    <row r="16" spans="1:4" x14ac:dyDescent="0.25">
      <c r="B16" s="54"/>
      <c r="D16" s="62"/>
    </row>
    <row r="17" spans="1:4" x14ac:dyDescent="0.25">
      <c r="A17" s="43" t="s">
        <v>15</v>
      </c>
      <c r="B17" s="50" t="s">
        <v>66</v>
      </c>
      <c r="C17" s="43">
        <v>4</v>
      </c>
      <c r="D17" s="58">
        <f>'Base de travail'!I33</f>
        <v>0</v>
      </c>
    </row>
    <row r="18" spans="1:4" x14ac:dyDescent="0.25">
      <c r="A18" s="44" t="s">
        <v>39</v>
      </c>
      <c r="B18" s="51" t="s">
        <v>67</v>
      </c>
      <c r="C18" s="44">
        <v>47</v>
      </c>
      <c r="D18" s="59">
        <f>'Base de travail'!I46</f>
        <v>0</v>
      </c>
    </row>
    <row r="19" spans="1:4" x14ac:dyDescent="0.25">
      <c r="A19" s="44" t="s">
        <v>40</v>
      </c>
      <c r="B19" s="51" t="s">
        <v>67</v>
      </c>
      <c r="C19" s="44">
        <v>49</v>
      </c>
      <c r="D19" s="59">
        <f>'Base de travail'!I49</f>
        <v>0</v>
      </c>
    </row>
    <row r="20" spans="1:4" x14ac:dyDescent="0.25">
      <c r="A20" s="44" t="s">
        <v>60</v>
      </c>
      <c r="B20" s="51" t="s">
        <v>67</v>
      </c>
      <c r="C20" s="45">
        <v>489</v>
      </c>
      <c r="D20" s="59">
        <f>'Base de travail'!I47</f>
        <v>0</v>
      </c>
    </row>
    <row r="21" spans="1:4" x14ac:dyDescent="0.25">
      <c r="A21" s="44" t="s">
        <v>72</v>
      </c>
      <c r="B21" s="51" t="s">
        <v>66</v>
      </c>
      <c r="C21" s="44">
        <v>4896</v>
      </c>
      <c r="D21" s="59">
        <f>'Base de travail'!I48</f>
        <v>0</v>
      </c>
    </row>
    <row r="22" spans="1:4" ht="15.75" thickBot="1" x14ac:dyDescent="0.3">
      <c r="A22" s="46"/>
      <c r="B22" s="52"/>
      <c r="C22" s="46"/>
      <c r="D22" s="60"/>
    </row>
    <row r="23" spans="1:4" ht="15.75" thickBot="1" x14ac:dyDescent="0.3">
      <c r="A23" s="42" t="s">
        <v>74</v>
      </c>
      <c r="B23" s="53"/>
      <c r="C23" s="42"/>
      <c r="D23" s="63">
        <f>SUM(D17,D21)-SUM(D18:D20)</f>
        <v>0</v>
      </c>
    </row>
    <row r="24" spans="1:4" ht="15.75" thickBot="1" x14ac:dyDescent="0.3">
      <c r="B24" s="54"/>
      <c r="D24" s="62"/>
    </row>
    <row r="25" spans="1:4" ht="15.75" thickBot="1" x14ac:dyDescent="0.3">
      <c r="A25" s="42" t="s">
        <v>75</v>
      </c>
      <c r="B25" s="54"/>
      <c r="D25" s="63" t="e">
        <f>IF(D23&lt;&gt;0,D15/D23,"")*100</f>
        <v>#VALUE!</v>
      </c>
    </row>
    <row r="26" spans="1:4" x14ac:dyDescent="0.25">
      <c r="A26" s="47" t="s">
        <v>206</v>
      </c>
      <c r="B26" s="54"/>
      <c r="D26" s="62"/>
    </row>
    <row r="27" spans="1:4" x14ac:dyDescent="0.25">
      <c r="A27" s="47"/>
      <c r="B27" s="54"/>
      <c r="D27" s="62"/>
    </row>
    <row r="28" spans="1:4" x14ac:dyDescent="0.25">
      <c r="B28" s="54"/>
      <c r="D28" s="62"/>
    </row>
    <row r="29" spans="1:4" x14ac:dyDescent="0.25">
      <c r="A29" s="42" t="s">
        <v>111</v>
      </c>
      <c r="B29" s="54"/>
      <c r="D29" s="62"/>
    </row>
    <row r="30" spans="1:4" x14ac:dyDescent="0.25">
      <c r="B30" s="54"/>
      <c r="D30" s="62"/>
    </row>
    <row r="31" spans="1:4" x14ac:dyDescent="0.25">
      <c r="A31" s="43" t="s">
        <v>6</v>
      </c>
      <c r="B31" s="50" t="s">
        <v>66</v>
      </c>
      <c r="C31" s="55">
        <v>200</v>
      </c>
      <c r="D31" s="58">
        <f>'Base de travail'!I22</f>
        <v>0</v>
      </c>
    </row>
    <row r="32" spans="1:4" x14ac:dyDescent="0.25">
      <c r="A32" s="44" t="s">
        <v>9</v>
      </c>
      <c r="B32" s="51" t="s">
        <v>66</v>
      </c>
      <c r="C32" s="44">
        <v>201</v>
      </c>
      <c r="D32" s="59">
        <f>'Base de travail'!I23</f>
        <v>0</v>
      </c>
    </row>
    <row r="33" spans="1:4" x14ac:dyDescent="0.25">
      <c r="A33" s="44" t="s">
        <v>8</v>
      </c>
      <c r="B33" s="51" t="s">
        <v>67</v>
      </c>
      <c r="C33" s="44">
        <v>2016</v>
      </c>
      <c r="D33" s="59">
        <f>'Base de travail'!I24</f>
        <v>0</v>
      </c>
    </row>
    <row r="34" spans="1:4" x14ac:dyDescent="0.25">
      <c r="A34" s="44" t="s">
        <v>10</v>
      </c>
      <c r="B34" s="51" t="s">
        <v>66</v>
      </c>
      <c r="C34" s="44">
        <v>206</v>
      </c>
      <c r="D34" s="59">
        <f>'Base de travail'!I25</f>
        <v>0</v>
      </c>
    </row>
    <row r="35" spans="1:4" ht="15.75" thickBot="1" x14ac:dyDescent="0.3">
      <c r="B35" s="54"/>
      <c r="D35" s="62"/>
    </row>
    <row r="36" spans="1:4" ht="15.75" thickBot="1" x14ac:dyDescent="0.3">
      <c r="A36" s="42" t="s">
        <v>76</v>
      </c>
      <c r="B36" s="53"/>
      <c r="C36" s="42"/>
      <c r="D36" s="63">
        <f>SUM(D31:D32,D34)-D33</f>
        <v>0</v>
      </c>
    </row>
    <row r="37" spans="1:4" ht="15.75" thickBot="1" x14ac:dyDescent="0.3">
      <c r="B37" s="48"/>
      <c r="D37" s="62"/>
    </row>
    <row r="38" spans="1:4" ht="15.75" thickBot="1" x14ac:dyDescent="0.3">
      <c r="A38" s="42" t="s">
        <v>74</v>
      </c>
      <c r="B38" s="49"/>
      <c r="C38" s="42"/>
      <c r="D38" s="63">
        <f>D23</f>
        <v>0</v>
      </c>
    </row>
    <row r="39" spans="1:4" ht="15.75" thickBot="1" x14ac:dyDescent="0.3">
      <c r="B39" s="48"/>
      <c r="D39" s="62"/>
    </row>
    <row r="40" spans="1:4" ht="15.75" thickBot="1" x14ac:dyDescent="0.3">
      <c r="A40" s="42" t="s">
        <v>77</v>
      </c>
      <c r="B40" s="49"/>
      <c r="C40" s="42"/>
      <c r="D40" s="63" t="e">
        <f>IF(D38&lt;&gt;0,D36/D38,"")*100</f>
        <v>#VALUE!</v>
      </c>
    </row>
    <row r="41" spans="1:4" x14ac:dyDescent="0.25">
      <c r="A41" s="47" t="s">
        <v>207</v>
      </c>
      <c r="B41" s="48"/>
      <c r="D41" s="62"/>
    </row>
    <row r="42" spans="1:4" x14ac:dyDescent="0.25">
      <c r="B42" s="48"/>
      <c r="D42" s="62"/>
    </row>
    <row r="43" spans="1:4" x14ac:dyDescent="0.25">
      <c r="D43" s="62"/>
    </row>
  </sheetData>
  <sheetProtection password="CEF2" sheet="1" objects="1" scenarios="1"/>
  <mergeCells count="1">
    <mergeCell ref="A8:D8"/>
  </mergeCells>
  <pageMargins left="0.25" right="0.25" top="0.75" bottom="0.75" header="0.3" footer="0.3"/>
  <pageSetup paperSize="9"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8:D46"/>
  <sheetViews>
    <sheetView topLeftCell="A22" workbookViewId="0">
      <selection activeCell="F8" sqref="F8"/>
    </sheetView>
  </sheetViews>
  <sheetFormatPr baseColWidth="10" defaultRowHeight="15" x14ac:dyDescent="0.25"/>
  <cols>
    <col min="1" max="1" width="51.85546875" customWidth="1"/>
    <col min="2" max="2" width="7.42578125" customWidth="1"/>
    <col min="4" max="4" width="22.85546875" customWidth="1"/>
  </cols>
  <sheetData>
    <row r="8" spans="1:4" ht="18.75" x14ac:dyDescent="0.3">
      <c r="A8" s="143" t="s">
        <v>213</v>
      </c>
      <c r="B8" s="143"/>
      <c r="C8" s="143"/>
      <c r="D8" s="143"/>
    </row>
    <row r="10" spans="1:4" x14ac:dyDescent="0.25">
      <c r="A10" s="42" t="s">
        <v>78</v>
      </c>
      <c r="B10" s="48"/>
      <c r="C10" s="32" t="s">
        <v>52</v>
      </c>
      <c r="D10" s="32" t="s">
        <v>53</v>
      </c>
    </row>
    <row r="11" spans="1:4" x14ac:dyDescent="0.25">
      <c r="B11" s="48"/>
    </row>
    <row r="12" spans="1:4" x14ac:dyDescent="0.25">
      <c r="A12" s="42" t="s">
        <v>287</v>
      </c>
      <c r="B12" s="53"/>
      <c r="C12" s="97">
        <v>690</v>
      </c>
      <c r="D12" s="91">
        <f>'Base de travail'!D57</f>
        <v>0</v>
      </c>
    </row>
    <row r="13" spans="1:4" x14ac:dyDescent="0.25">
      <c r="B13" s="54"/>
      <c r="D13" s="62"/>
    </row>
    <row r="14" spans="1:4" x14ac:dyDescent="0.25">
      <c r="A14" s="43" t="s">
        <v>16</v>
      </c>
      <c r="B14" s="50" t="s">
        <v>66</v>
      </c>
      <c r="C14" s="43">
        <v>30</v>
      </c>
      <c r="D14" s="58">
        <f>'Base de travail'!D33</f>
        <v>0</v>
      </c>
    </row>
    <row r="15" spans="1:4" x14ac:dyDescent="0.25">
      <c r="A15" s="44" t="s">
        <v>79</v>
      </c>
      <c r="B15" s="51" t="s">
        <v>66</v>
      </c>
      <c r="C15" s="44">
        <v>31</v>
      </c>
      <c r="D15" s="59">
        <f>'Base de travail'!D34</f>
        <v>0</v>
      </c>
    </row>
    <row r="16" spans="1:4" x14ac:dyDescent="0.25">
      <c r="A16" s="44" t="s">
        <v>18</v>
      </c>
      <c r="B16" s="51" t="s">
        <v>67</v>
      </c>
      <c r="C16" s="44">
        <v>3180</v>
      </c>
      <c r="D16" s="59">
        <f>'Base de travail'!D35</f>
        <v>0</v>
      </c>
    </row>
    <row r="17" spans="1:4" x14ac:dyDescent="0.25">
      <c r="A17" s="44" t="s">
        <v>20</v>
      </c>
      <c r="B17" s="51" t="s">
        <v>66</v>
      </c>
      <c r="C17" s="44">
        <v>34</v>
      </c>
      <c r="D17" s="59">
        <f>'Base de travail'!D37</f>
        <v>0</v>
      </c>
    </row>
    <row r="18" spans="1:4" x14ac:dyDescent="0.25">
      <c r="A18" s="44" t="s">
        <v>84</v>
      </c>
      <c r="B18" s="51" t="s">
        <v>67</v>
      </c>
      <c r="C18" s="44">
        <v>344</v>
      </c>
      <c r="D18" s="59">
        <f>'Base de travail'!D39</f>
        <v>0</v>
      </c>
    </row>
    <row r="19" spans="1:4" x14ac:dyDescent="0.25">
      <c r="A19" s="44" t="s">
        <v>22</v>
      </c>
      <c r="B19" s="51" t="s">
        <v>66</v>
      </c>
      <c r="C19" s="44">
        <v>36</v>
      </c>
      <c r="D19" s="59">
        <f>'Base de travail'!D41</f>
        <v>0</v>
      </c>
    </row>
    <row r="20" spans="1:4" x14ac:dyDescent="0.25">
      <c r="A20" s="44" t="s">
        <v>80</v>
      </c>
      <c r="B20" s="51" t="s">
        <v>67</v>
      </c>
      <c r="C20" s="44">
        <v>364</v>
      </c>
      <c r="D20" s="59">
        <f>'Base de travail'!D44</f>
        <v>0</v>
      </c>
    </row>
    <row r="21" spans="1:4" x14ac:dyDescent="0.25">
      <c r="A21" s="44" t="s">
        <v>81</v>
      </c>
      <c r="B21" s="51" t="s">
        <v>67</v>
      </c>
      <c r="C21" s="45">
        <v>365</v>
      </c>
      <c r="D21" s="59">
        <f>'Base de travail'!D45</f>
        <v>0</v>
      </c>
    </row>
    <row r="22" spans="1:4" x14ac:dyDescent="0.25">
      <c r="A22" s="44" t="s">
        <v>85</v>
      </c>
      <c r="B22" s="51" t="s">
        <v>67</v>
      </c>
      <c r="C22" s="44">
        <v>366</v>
      </c>
      <c r="D22" s="59">
        <f>'Base de travail'!D46</f>
        <v>0</v>
      </c>
    </row>
    <row r="23" spans="1:4" ht="15.75" thickBot="1" x14ac:dyDescent="0.3">
      <c r="A23" s="46"/>
      <c r="B23" s="52"/>
      <c r="C23" s="46"/>
      <c r="D23" s="60"/>
    </row>
    <row r="24" spans="1:4" ht="15.75" thickBot="1" x14ac:dyDescent="0.3">
      <c r="A24" s="42" t="s">
        <v>82</v>
      </c>
      <c r="B24" s="53"/>
      <c r="C24" s="42"/>
      <c r="D24" s="61">
        <f>SUM(D14:D15,D17,D19)-SUM(D16,D18,D20:D22)+D12</f>
        <v>0</v>
      </c>
    </row>
    <row r="25" spans="1:4" ht="15.75" thickBot="1" x14ac:dyDescent="0.3">
      <c r="B25" s="54"/>
      <c r="D25" s="62"/>
    </row>
    <row r="26" spans="1:4" ht="15.75" thickBot="1" x14ac:dyDescent="0.3">
      <c r="A26" s="42" t="s">
        <v>83</v>
      </c>
      <c r="B26" s="54"/>
      <c r="D26" s="63" t="e">
        <f>IF(D24&lt;&gt;0,D12/D24,"")*100</f>
        <v>#VALUE!</v>
      </c>
    </row>
    <row r="27" spans="1:4" x14ac:dyDescent="0.25">
      <c r="A27" s="47" t="s">
        <v>208</v>
      </c>
      <c r="B27" s="54"/>
      <c r="D27" s="62"/>
    </row>
    <row r="28" spans="1:4" x14ac:dyDescent="0.25">
      <c r="A28" s="47"/>
      <c r="B28" s="54"/>
      <c r="D28" s="62"/>
    </row>
    <row r="29" spans="1:4" x14ac:dyDescent="0.25">
      <c r="D29" s="62"/>
    </row>
    <row r="30" spans="1:4" x14ac:dyDescent="0.25">
      <c r="A30" s="42" t="s">
        <v>86</v>
      </c>
      <c r="B30" s="48"/>
      <c r="C30" s="32" t="s">
        <v>52</v>
      </c>
      <c r="D30" s="64" t="s">
        <v>53</v>
      </c>
    </row>
    <row r="31" spans="1:4" x14ac:dyDescent="0.25">
      <c r="B31" s="48"/>
      <c r="D31" s="62"/>
    </row>
    <row r="32" spans="1:4" x14ac:dyDescent="0.25">
      <c r="A32" s="43" t="s">
        <v>70</v>
      </c>
      <c r="B32" s="50" t="s">
        <v>66</v>
      </c>
      <c r="C32" s="43">
        <v>340</v>
      </c>
      <c r="D32" s="58">
        <f>'Base de travail'!D38</f>
        <v>0</v>
      </c>
    </row>
    <row r="33" spans="1:4" x14ac:dyDescent="0.25">
      <c r="A33" s="44" t="s">
        <v>33</v>
      </c>
      <c r="B33" s="51" t="s">
        <v>67</v>
      </c>
      <c r="C33" s="44">
        <v>440</v>
      </c>
      <c r="D33" s="59">
        <f>'Base de travail'!I37</f>
        <v>0</v>
      </c>
    </row>
    <row r="34" spans="1:4" x14ac:dyDescent="0.25">
      <c r="A34" s="44" t="s">
        <v>89</v>
      </c>
      <c r="B34" s="51" t="s">
        <v>66</v>
      </c>
      <c r="C34" s="44">
        <v>33</v>
      </c>
      <c r="D34" s="59">
        <f>'Base de travail'!D36</f>
        <v>0</v>
      </c>
    </row>
    <row r="35" spans="1:4" x14ac:dyDescent="0.25">
      <c r="A35" s="44" t="s">
        <v>80</v>
      </c>
      <c r="B35" s="51" t="s">
        <v>66</v>
      </c>
      <c r="C35" s="44">
        <v>364</v>
      </c>
      <c r="D35" s="59">
        <f>'Base de travail'!D44</f>
        <v>0</v>
      </c>
    </row>
    <row r="36" spans="1:4" x14ac:dyDescent="0.25">
      <c r="A36" s="44" t="s">
        <v>81</v>
      </c>
      <c r="B36" s="51" t="s">
        <v>66</v>
      </c>
      <c r="C36" s="44">
        <v>365</v>
      </c>
      <c r="D36" s="59">
        <f>'Base de travail'!D45</f>
        <v>0</v>
      </c>
    </row>
    <row r="37" spans="1:4" x14ac:dyDescent="0.25">
      <c r="A37" s="44" t="s">
        <v>90</v>
      </c>
      <c r="B37" s="51" t="s">
        <v>66</v>
      </c>
      <c r="C37" s="44">
        <v>366</v>
      </c>
      <c r="D37" s="59">
        <f>'Base de travail'!D46</f>
        <v>0</v>
      </c>
    </row>
    <row r="38" spans="1:4" ht="15.75" thickBot="1" x14ac:dyDescent="0.3">
      <c r="A38" s="46"/>
      <c r="B38" s="52"/>
      <c r="C38" s="46"/>
      <c r="D38" s="60"/>
    </row>
    <row r="39" spans="1:4" ht="15.75" thickBot="1" x14ac:dyDescent="0.3">
      <c r="A39" s="42" t="s">
        <v>87</v>
      </c>
      <c r="B39" s="53"/>
      <c r="C39" s="42"/>
      <c r="D39" s="63">
        <f>SUM(D32,D34:D37)-D33</f>
        <v>0</v>
      </c>
    </row>
    <row r="40" spans="1:4" ht="15.75" thickBot="1" x14ac:dyDescent="0.3">
      <c r="A40" s="42"/>
      <c r="B40" s="53"/>
      <c r="C40" s="42"/>
      <c r="D40" s="65"/>
    </row>
    <row r="41" spans="1:4" ht="15.75" thickBot="1" x14ac:dyDescent="0.3">
      <c r="A41" s="42" t="s">
        <v>74</v>
      </c>
      <c r="B41" s="53"/>
      <c r="C41" s="42"/>
      <c r="D41" s="63">
        <f>'Quotité d''intérets + Dettes-Rev'!D38</f>
        <v>0</v>
      </c>
    </row>
    <row r="42" spans="1:4" ht="15.75" thickBot="1" x14ac:dyDescent="0.3">
      <c r="B42" s="54"/>
      <c r="D42" s="62"/>
    </row>
    <row r="43" spans="1:4" ht="15.75" thickBot="1" x14ac:dyDescent="0.3">
      <c r="A43" s="42" t="s">
        <v>88</v>
      </c>
      <c r="B43" s="54"/>
      <c r="D43" s="63" t="e">
        <f>IF(D41&lt;&gt;0,D39/D41,"")*100</f>
        <v>#VALUE!</v>
      </c>
    </row>
    <row r="44" spans="1:4" x14ac:dyDescent="0.25">
      <c r="A44" s="47" t="s">
        <v>209</v>
      </c>
      <c r="B44" s="54"/>
      <c r="D44" s="62"/>
    </row>
    <row r="45" spans="1:4" x14ac:dyDescent="0.25">
      <c r="D45" s="62"/>
    </row>
    <row r="46" spans="1:4" x14ac:dyDescent="0.25">
      <c r="D46" s="62"/>
    </row>
  </sheetData>
  <sheetProtection password="CEF2" sheet="1" objects="1" scenarios="1"/>
  <mergeCells count="1">
    <mergeCell ref="A8:D8"/>
  </mergeCells>
  <pageMargins left="0.25" right="0.25" top="0.75" bottom="0.75" header="0.3" footer="0.3"/>
  <pageSetup paperSize="9" orientation="portrait"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8:D49"/>
  <sheetViews>
    <sheetView topLeftCell="A7" workbookViewId="0">
      <selection activeCell="A16" sqref="A16"/>
    </sheetView>
  </sheetViews>
  <sheetFormatPr baseColWidth="10" defaultRowHeight="15" x14ac:dyDescent="0.25"/>
  <cols>
    <col min="1" max="1" width="51.85546875" customWidth="1"/>
    <col min="2" max="2" width="7.42578125" customWidth="1"/>
    <col min="4" max="4" width="22.85546875" customWidth="1"/>
  </cols>
  <sheetData>
    <row r="8" spans="1:4" ht="18.75" x14ac:dyDescent="0.3">
      <c r="A8" s="143" t="s">
        <v>213</v>
      </c>
      <c r="B8" s="143"/>
      <c r="C8" s="143"/>
      <c r="D8" s="143"/>
    </row>
    <row r="10" spans="1:4" x14ac:dyDescent="0.25">
      <c r="A10" s="42" t="s">
        <v>104</v>
      </c>
      <c r="B10" s="48"/>
      <c r="C10" s="32" t="s">
        <v>52</v>
      </c>
      <c r="D10" s="32" t="s">
        <v>53</v>
      </c>
    </row>
    <row r="11" spans="1:4" x14ac:dyDescent="0.25">
      <c r="B11" s="48"/>
    </row>
    <row r="12" spans="1:4" x14ac:dyDescent="0.25">
      <c r="A12" s="43" t="s">
        <v>5</v>
      </c>
      <c r="B12" s="50" t="s">
        <v>66</v>
      </c>
      <c r="C12" s="56">
        <v>20</v>
      </c>
      <c r="D12" s="58">
        <f>'Base de travail'!I21</f>
        <v>0</v>
      </c>
    </row>
    <row r="13" spans="1:4" x14ac:dyDescent="0.25">
      <c r="A13" s="44" t="s">
        <v>2</v>
      </c>
      <c r="B13" s="51" t="s">
        <v>67</v>
      </c>
      <c r="C13" s="44">
        <v>10</v>
      </c>
      <c r="D13" s="59">
        <f>'Base de travail'!D21</f>
        <v>0</v>
      </c>
    </row>
    <row r="14" spans="1:4" ht="15.75" thickBot="1" x14ac:dyDescent="0.3">
      <c r="A14" s="46"/>
      <c r="B14" s="52"/>
      <c r="C14" s="46"/>
      <c r="D14" s="60"/>
    </row>
    <row r="15" spans="1:4" ht="15.75" thickBot="1" x14ac:dyDescent="0.3">
      <c r="A15" s="42" t="s">
        <v>46</v>
      </c>
      <c r="B15" s="53"/>
      <c r="C15" s="42"/>
      <c r="D15" s="63">
        <f>D12-D13</f>
        <v>0</v>
      </c>
    </row>
    <row r="16" spans="1:4" ht="15.75" thickBot="1" x14ac:dyDescent="0.3">
      <c r="B16" s="54"/>
      <c r="D16" s="62"/>
    </row>
    <row r="17" spans="1:4" ht="15.75" thickBot="1" x14ac:dyDescent="0.3">
      <c r="A17" s="42" t="s">
        <v>91</v>
      </c>
      <c r="B17" s="54"/>
      <c r="D17" s="63">
        <f>'Base de travail'!D16</f>
        <v>0</v>
      </c>
    </row>
    <row r="18" spans="1:4" ht="15.75" thickBot="1" x14ac:dyDescent="0.3">
      <c r="A18" s="47"/>
      <c r="B18" s="54"/>
      <c r="D18" s="62"/>
    </row>
    <row r="19" spans="1:4" ht="15.75" thickBot="1" x14ac:dyDescent="0.3">
      <c r="A19" s="42" t="s">
        <v>92</v>
      </c>
      <c r="B19" s="54"/>
      <c r="D19" s="63" t="e">
        <f>IF(D17="","",D15/D17)</f>
        <v>#DIV/0!</v>
      </c>
    </row>
    <row r="20" spans="1:4" x14ac:dyDescent="0.25">
      <c r="A20" s="47" t="s">
        <v>93</v>
      </c>
      <c r="B20" s="54"/>
      <c r="D20" s="62"/>
    </row>
    <row r="21" spans="1:4" x14ac:dyDescent="0.25">
      <c r="A21" s="47"/>
      <c r="B21" s="54"/>
      <c r="D21" s="62"/>
    </row>
    <row r="22" spans="1:4" x14ac:dyDescent="0.25">
      <c r="A22" s="42" t="s">
        <v>117</v>
      </c>
      <c r="B22" s="48"/>
      <c r="C22" s="32" t="s">
        <v>52</v>
      </c>
      <c r="D22" s="64" t="s">
        <v>53</v>
      </c>
    </row>
    <row r="23" spans="1:4" ht="15.75" thickBot="1" x14ac:dyDescent="0.3">
      <c r="B23" s="48"/>
      <c r="D23" s="62"/>
    </row>
    <row r="24" spans="1:4" ht="15.75" thickBot="1" x14ac:dyDescent="0.3">
      <c r="A24" s="42" t="s">
        <v>94</v>
      </c>
      <c r="D24" s="63">
        <f>'Endett. net + Degré d''autofi.'!D41</f>
        <v>0</v>
      </c>
    </row>
    <row r="25" spans="1:4" ht="15.75" thickBot="1" x14ac:dyDescent="0.3">
      <c r="A25" s="42"/>
      <c r="D25" s="62"/>
    </row>
    <row r="26" spans="1:4" ht="15.75" thickBot="1" x14ac:dyDescent="0.3">
      <c r="A26" s="42" t="s">
        <v>74</v>
      </c>
      <c r="D26" s="63">
        <f>'Quotité d''intérets + Dettes-Rev'!D23</f>
        <v>0</v>
      </c>
    </row>
    <row r="27" spans="1:4" ht="15.75" thickBot="1" x14ac:dyDescent="0.3">
      <c r="A27" s="42"/>
      <c r="D27" s="62"/>
    </row>
    <row r="28" spans="1:4" ht="15.75" thickBot="1" x14ac:dyDescent="0.3">
      <c r="A28" s="42" t="s">
        <v>118</v>
      </c>
      <c r="D28" s="63" t="e">
        <f>IF(D26&lt;&gt;0,D24/D26,"")*100</f>
        <v>#VALUE!</v>
      </c>
    </row>
    <row r="29" spans="1:4" x14ac:dyDescent="0.25">
      <c r="A29" s="47" t="s">
        <v>210</v>
      </c>
      <c r="D29" s="91"/>
    </row>
    <row r="30" spans="1:4" x14ac:dyDescent="0.25">
      <c r="D30" s="62"/>
    </row>
    <row r="31" spans="1:4" x14ac:dyDescent="0.25">
      <c r="A31" s="42" t="s">
        <v>116</v>
      </c>
      <c r="C31" s="32" t="s">
        <v>52</v>
      </c>
      <c r="D31" s="64" t="s">
        <v>53</v>
      </c>
    </row>
    <row r="32" spans="1:4" x14ac:dyDescent="0.25">
      <c r="D32" s="62"/>
    </row>
    <row r="33" spans="1:4" x14ac:dyDescent="0.25">
      <c r="A33" s="43" t="s">
        <v>20</v>
      </c>
      <c r="B33" s="50" t="s">
        <v>66</v>
      </c>
      <c r="C33" s="43">
        <v>34</v>
      </c>
      <c r="D33" s="58">
        <f>'Base de travail'!D37</f>
        <v>0</v>
      </c>
    </row>
    <row r="34" spans="1:4" x14ac:dyDescent="0.25">
      <c r="A34" s="44" t="s">
        <v>33</v>
      </c>
      <c r="B34" s="51" t="s">
        <v>67</v>
      </c>
      <c r="C34" s="44">
        <v>440</v>
      </c>
      <c r="D34" s="59">
        <f>'Base de travail'!I37</f>
        <v>0</v>
      </c>
    </row>
    <row r="35" spans="1:4" x14ac:dyDescent="0.25">
      <c r="A35" s="44" t="s">
        <v>95</v>
      </c>
      <c r="B35" s="51" t="s">
        <v>67</v>
      </c>
      <c r="C35" s="44">
        <v>441</v>
      </c>
      <c r="D35" s="59">
        <f>'Base de travail'!I38</f>
        <v>0</v>
      </c>
    </row>
    <row r="36" spans="1:4" x14ac:dyDescent="0.25">
      <c r="A36" s="44" t="s">
        <v>96</v>
      </c>
      <c r="B36" s="51" t="s">
        <v>67</v>
      </c>
      <c r="C36" s="44">
        <v>442</v>
      </c>
      <c r="D36" s="59">
        <f>'Base de travail'!I39</f>
        <v>0</v>
      </c>
    </row>
    <row r="37" spans="1:4" x14ac:dyDescent="0.25">
      <c r="A37" s="44" t="s">
        <v>97</v>
      </c>
      <c r="B37" s="51" t="s">
        <v>67</v>
      </c>
      <c r="C37" s="44">
        <v>443</v>
      </c>
      <c r="D37" s="59">
        <f>'Base de travail'!I40</f>
        <v>0</v>
      </c>
    </row>
    <row r="38" spans="1:4" x14ac:dyDescent="0.25">
      <c r="A38" s="44" t="s">
        <v>98</v>
      </c>
      <c r="B38" s="51" t="s">
        <v>67</v>
      </c>
      <c r="C38" s="44">
        <v>444</v>
      </c>
      <c r="D38" s="59">
        <f>'Base de travail'!I41</f>
        <v>0</v>
      </c>
    </row>
    <row r="39" spans="1:4" ht="15.75" thickBot="1" x14ac:dyDescent="0.3">
      <c r="A39" s="46"/>
      <c r="B39" s="52"/>
      <c r="C39" s="46"/>
      <c r="D39" s="60"/>
    </row>
    <row r="40" spans="1:4" ht="15.75" thickBot="1" x14ac:dyDescent="0.3">
      <c r="A40" s="42" t="s">
        <v>99</v>
      </c>
      <c r="B40" s="53"/>
      <c r="C40" s="42"/>
      <c r="D40" s="63">
        <f>D33-D34-D35-D36-D37-D38</f>
        <v>0</v>
      </c>
    </row>
    <row r="41" spans="1:4" x14ac:dyDescent="0.25">
      <c r="A41" s="42"/>
      <c r="B41" s="53"/>
      <c r="C41" s="42"/>
      <c r="D41" s="65"/>
    </row>
    <row r="42" spans="1:4" x14ac:dyDescent="0.25">
      <c r="A42" s="43" t="s">
        <v>100</v>
      </c>
      <c r="B42" s="50" t="s">
        <v>66</v>
      </c>
      <c r="C42" s="43">
        <v>400</v>
      </c>
      <c r="D42" s="58">
        <f>'Base de travail'!I34</f>
        <v>0</v>
      </c>
    </row>
    <row r="43" spans="1:4" x14ac:dyDescent="0.25">
      <c r="A43" s="44" t="s">
        <v>101</v>
      </c>
      <c r="B43" s="51" t="s">
        <v>66</v>
      </c>
      <c r="C43" s="44">
        <v>401</v>
      </c>
      <c r="D43" s="59">
        <f>'Base de travail'!I35</f>
        <v>0</v>
      </c>
    </row>
    <row r="44" spans="1:4" x14ac:dyDescent="0.25">
      <c r="A44" s="44" t="s">
        <v>32</v>
      </c>
      <c r="B44" s="51" t="s">
        <v>66</v>
      </c>
      <c r="C44" s="44">
        <v>402</v>
      </c>
      <c r="D44" s="59">
        <f>'Base de travail'!I36</f>
        <v>0</v>
      </c>
    </row>
    <row r="45" spans="1:4" ht="15.75" thickBot="1" x14ac:dyDescent="0.3">
      <c r="A45" s="42"/>
      <c r="B45" s="53"/>
      <c r="C45" s="42"/>
      <c r="D45" s="65"/>
    </row>
    <row r="46" spans="1:4" ht="15.75" thickBot="1" x14ac:dyDescent="0.3">
      <c r="A46" s="42" t="s">
        <v>102</v>
      </c>
      <c r="B46" s="53"/>
      <c r="C46" s="42"/>
      <c r="D46" s="63">
        <f>SUM(D42:D44)</f>
        <v>0</v>
      </c>
    </row>
    <row r="47" spans="1:4" ht="15.75" thickBot="1" x14ac:dyDescent="0.3">
      <c r="B47" s="54"/>
      <c r="D47" s="62"/>
    </row>
    <row r="48" spans="1:4" ht="15.75" thickBot="1" x14ac:dyDescent="0.3">
      <c r="A48" s="42" t="s">
        <v>103</v>
      </c>
      <c r="B48" s="54"/>
      <c r="D48" s="63" t="e">
        <f>IF(D46&lt;&gt;0,D40/D46,"")*100</f>
        <v>#VALUE!</v>
      </c>
    </row>
    <row r="49" spans="1:4" x14ac:dyDescent="0.25">
      <c r="A49" s="47" t="s">
        <v>284</v>
      </c>
      <c r="B49" s="54"/>
      <c r="D49" s="62"/>
    </row>
  </sheetData>
  <sheetProtection password="CEF2" sheet="1" objects="1" scenarios="1"/>
  <mergeCells count="1">
    <mergeCell ref="A8:D8"/>
  </mergeCells>
  <pageMargins left="0.25" right="0.25" top="0.75" bottom="0.75" header="0.3" footer="0.3"/>
  <pageSetup paperSize="9" orientation="portrait"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8:D20"/>
  <sheetViews>
    <sheetView workbookViewId="0">
      <selection activeCell="D22" sqref="D22"/>
    </sheetView>
  </sheetViews>
  <sheetFormatPr baseColWidth="10" defaultRowHeight="15" x14ac:dyDescent="0.25"/>
  <cols>
    <col min="1" max="1" width="51.85546875" customWidth="1"/>
    <col min="2" max="2" width="7.42578125" customWidth="1"/>
    <col min="4" max="4" width="22.85546875" customWidth="1"/>
  </cols>
  <sheetData>
    <row r="8" spans="1:4" ht="18.75" x14ac:dyDescent="0.3">
      <c r="A8" s="143" t="s">
        <v>213</v>
      </c>
      <c r="B8" s="143"/>
      <c r="C8" s="143"/>
      <c r="D8" s="143"/>
    </row>
    <row r="10" spans="1:4" x14ac:dyDescent="0.25">
      <c r="A10" s="42" t="s">
        <v>119</v>
      </c>
      <c r="B10" s="48"/>
      <c r="C10" s="32" t="s">
        <v>52</v>
      </c>
      <c r="D10" s="32" t="s">
        <v>53</v>
      </c>
    </row>
    <row r="11" spans="1:4" x14ac:dyDescent="0.25">
      <c r="B11" s="48"/>
    </row>
    <row r="12" spans="1:4" x14ac:dyDescent="0.25">
      <c r="A12" s="43" t="s">
        <v>105</v>
      </c>
      <c r="B12" s="50" t="s">
        <v>68</v>
      </c>
      <c r="C12" s="43">
        <v>299</v>
      </c>
      <c r="D12" s="58">
        <f>'Base de travail'!I27</f>
        <v>0</v>
      </c>
    </row>
    <row r="13" spans="1:4" ht="15.75" thickBot="1" x14ac:dyDescent="0.3">
      <c r="A13" s="46"/>
      <c r="B13" s="52"/>
      <c r="C13" s="46"/>
      <c r="D13" s="60"/>
    </row>
    <row r="14" spans="1:4" ht="15.75" thickBot="1" x14ac:dyDescent="0.3">
      <c r="A14" s="42" t="s">
        <v>211</v>
      </c>
      <c r="B14" s="53"/>
      <c r="C14" s="42"/>
      <c r="D14" s="63">
        <f>D12</f>
        <v>0</v>
      </c>
    </row>
    <row r="15" spans="1:4" ht="15.75" thickBot="1" x14ac:dyDescent="0.3">
      <c r="B15" s="54"/>
      <c r="D15" s="62"/>
    </row>
    <row r="16" spans="1:4" ht="15.75" thickBot="1" x14ac:dyDescent="0.3">
      <c r="A16" s="42" t="s">
        <v>55</v>
      </c>
      <c r="B16" s="54"/>
      <c r="D16" s="63">
        <f>'Endett. net + Degré d''autofi.'!D22</f>
        <v>0</v>
      </c>
    </row>
    <row r="17" spans="1:4" ht="15.75" thickBot="1" x14ac:dyDescent="0.3">
      <c r="A17" s="47"/>
      <c r="B17" s="54"/>
      <c r="D17" s="62"/>
    </row>
    <row r="18" spans="1:4" ht="15.75" thickBot="1" x14ac:dyDescent="0.3">
      <c r="A18" s="42" t="s">
        <v>106</v>
      </c>
      <c r="B18" s="54"/>
      <c r="D18" s="63" t="e">
        <f>IF(D16&lt;&gt;0,D14/D16,"")*100</f>
        <v>#VALUE!</v>
      </c>
    </row>
    <row r="19" spans="1:4" x14ac:dyDescent="0.25">
      <c r="A19" s="47" t="s">
        <v>212</v>
      </c>
      <c r="B19" s="54"/>
    </row>
    <row r="20" spans="1:4" x14ac:dyDescent="0.25">
      <c r="A20" s="47"/>
      <c r="B20" s="54"/>
    </row>
  </sheetData>
  <sheetProtection algorithmName="SHA-512" hashValue="eGD02fdv2eALeRtxYDfg8wLtgYkULvrblMYB/Ia2rt7SvZwrKiVZXHNlPmn2eYttEyFMGkqJC7xy0tFU/CJ/+A==" saltValue="3PR18erqxOr9IN8G1CGKAg==" spinCount="100000" sheet="1" objects="1" scenarios="1"/>
  <mergeCells count="1">
    <mergeCell ref="A8:D8"/>
  </mergeCells>
  <pageMargins left="0.25" right="0.25" top="0.75" bottom="0.75" header="0.3" footer="0.3"/>
  <pageSetup paperSize="9" orientation="portrait"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8:D43"/>
  <sheetViews>
    <sheetView workbookViewId="0">
      <selection activeCell="D27" sqref="D27"/>
    </sheetView>
  </sheetViews>
  <sheetFormatPr baseColWidth="10" defaultRowHeight="15" x14ac:dyDescent="0.25"/>
  <cols>
    <col min="1" max="1" width="51.85546875" customWidth="1"/>
    <col min="2" max="2" width="7.42578125" customWidth="1"/>
    <col min="4" max="4" width="22.85546875" customWidth="1"/>
  </cols>
  <sheetData>
    <row r="8" spans="1:4" ht="18.75" x14ac:dyDescent="0.3">
      <c r="A8" s="143" t="s">
        <v>213</v>
      </c>
      <c r="B8" s="143"/>
      <c r="C8" s="143"/>
      <c r="D8" s="143"/>
    </row>
    <row r="9" spans="1:4" ht="15.75" thickBot="1" x14ac:dyDescent="0.3"/>
    <row r="10" spans="1:4" ht="15.75" thickBot="1" x14ac:dyDescent="0.3">
      <c r="A10" s="82" t="s">
        <v>288</v>
      </c>
      <c r="B10" s="83"/>
      <c r="C10" s="84"/>
      <c r="D10" s="85" t="s">
        <v>53</v>
      </c>
    </row>
    <row r="11" spans="1:4" x14ac:dyDescent="0.25">
      <c r="B11" s="48"/>
    </row>
    <row r="13" spans="1:4" x14ac:dyDescent="0.25">
      <c r="A13" s="42" t="s">
        <v>45</v>
      </c>
      <c r="D13" s="46"/>
    </row>
    <row r="14" spans="1:4" ht="15.75" thickBot="1" x14ac:dyDescent="0.3"/>
    <row r="15" spans="1:4" ht="15.75" thickBot="1" x14ac:dyDescent="0.3">
      <c r="A15" t="s">
        <v>107</v>
      </c>
      <c r="D15" s="80">
        <f>'Quotité d''intérets + Dettes-Rev'!D36</f>
        <v>0</v>
      </c>
    </row>
    <row r="16" spans="1:4" ht="15.75" thickBot="1" x14ac:dyDescent="0.3">
      <c r="D16" s="81"/>
    </row>
    <row r="17" spans="1:4" ht="15.75" thickBot="1" x14ac:dyDescent="0.3">
      <c r="A17" t="s">
        <v>46</v>
      </c>
      <c r="D17" s="80">
        <f>'Endett. net + Degré d''autofi.'!D15</f>
        <v>0</v>
      </c>
    </row>
    <row r="18" spans="1:4" ht="15.75" thickBot="1" x14ac:dyDescent="0.3">
      <c r="D18" s="81"/>
    </row>
    <row r="19" spans="1:4" ht="15.75" thickBot="1" x14ac:dyDescent="0.3">
      <c r="A19" t="s">
        <v>56</v>
      </c>
      <c r="D19" s="80" t="e">
        <f>'Endett. net + Degré d''autofi.'!D24</f>
        <v>#VALUE!</v>
      </c>
    </row>
    <row r="20" spans="1:4" x14ac:dyDescent="0.25">
      <c r="D20" s="81"/>
    </row>
    <row r="21" spans="1:4" x14ac:dyDescent="0.25">
      <c r="D21" s="81"/>
    </row>
    <row r="22" spans="1:4" x14ac:dyDescent="0.25">
      <c r="A22" s="42" t="s">
        <v>57</v>
      </c>
      <c r="D22" s="81"/>
    </row>
    <row r="23" spans="1:4" ht="15.75" thickBot="1" x14ac:dyDescent="0.3">
      <c r="D23" s="81"/>
    </row>
    <row r="24" spans="1:4" ht="15.75" thickBot="1" x14ac:dyDescent="0.3">
      <c r="A24" t="s">
        <v>94</v>
      </c>
      <c r="D24" s="80">
        <f>'Endett. net + Degré d''autofi.'!D41</f>
        <v>0</v>
      </c>
    </row>
    <row r="25" spans="1:4" ht="15.75" thickBot="1" x14ac:dyDescent="0.3">
      <c r="D25" s="81"/>
    </row>
    <row r="26" spans="1:4" ht="15.75" thickBot="1" x14ac:dyDescent="0.3">
      <c r="A26" t="s">
        <v>108</v>
      </c>
      <c r="D26" s="80" t="e">
        <f>'Endett. net + Degré d''autofi.'!D48</f>
        <v>#VALUE!</v>
      </c>
    </row>
    <row r="27" spans="1:4" x14ac:dyDescent="0.25">
      <c r="D27" s="81"/>
    </row>
    <row r="28" spans="1:4" ht="15.75" thickBot="1" x14ac:dyDescent="0.3">
      <c r="D28" s="81"/>
    </row>
    <row r="29" spans="1:4" ht="15.75" thickBot="1" x14ac:dyDescent="0.3">
      <c r="A29" s="42" t="s">
        <v>109</v>
      </c>
      <c r="D29" s="80" t="e">
        <f>'Quotité d''intérets + Dettes-Rev'!D25</f>
        <v>#VALUE!</v>
      </c>
    </row>
    <row r="30" spans="1:4" ht="15.75" thickBot="1" x14ac:dyDescent="0.3">
      <c r="D30" s="81"/>
    </row>
    <row r="31" spans="1:4" ht="15.75" thickBot="1" x14ac:dyDescent="0.3">
      <c r="A31" s="42" t="s">
        <v>110</v>
      </c>
      <c r="D31" s="80" t="e">
        <f>'Quotité d''intérets + Dettes-Rev'!D40</f>
        <v>#VALUE!</v>
      </c>
    </row>
    <row r="32" spans="1:4" ht="15.75" thickBot="1" x14ac:dyDescent="0.3">
      <c r="D32" s="81"/>
    </row>
    <row r="33" spans="1:4" ht="15.75" thickBot="1" x14ac:dyDescent="0.3">
      <c r="A33" s="42" t="s">
        <v>78</v>
      </c>
      <c r="D33" s="80" t="e">
        <f>'Quotité d''inves. + fin.'!D26</f>
        <v>#VALUE!</v>
      </c>
    </row>
    <row r="34" spans="1:4" ht="15.75" thickBot="1" x14ac:dyDescent="0.3">
      <c r="D34" s="81"/>
    </row>
    <row r="35" spans="1:4" ht="15.75" thickBot="1" x14ac:dyDescent="0.3">
      <c r="A35" s="42" t="s">
        <v>112</v>
      </c>
      <c r="D35" s="80" t="e">
        <f>'Quotité d''inves. + fin.'!D43</f>
        <v>#VALUE!</v>
      </c>
    </row>
    <row r="36" spans="1:4" ht="15.75" thickBot="1" x14ac:dyDescent="0.3">
      <c r="D36" s="81"/>
    </row>
    <row r="37" spans="1:4" ht="15.75" thickBot="1" x14ac:dyDescent="0.3">
      <c r="A37" s="42" t="s">
        <v>104</v>
      </c>
      <c r="D37" s="80" t="e">
        <f>'Quotité d''autofinancement'!D19</f>
        <v>#DIV/0!</v>
      </c>
    </row>
    <row r="38" spans="1:4" ht="15.75" thickBot="1" x14ac:dyDescent="0.3">
      <c r="A38" s="42"/>
      <c r="D38" s="86"/>
    </row>
    <row r="39" spans="1:4" ht="15.75" thickBot="1" x14ac:dyDescent="0.3">
      <c r="A39" s="42" t="s">
        <v>117</v>
      </c>
      <c r="D39" s="80" t="e">
        <f>'Quotité d''autofinancement'!D28</f>
        <v>#VALUE!</v>
      </c>
    </row>
    <row r="40" spans="1:4" ht="15.75" thickBot="1" x14ac:dyDescent="0.3">
      <c r="D40" s="81"/>
    </row>
    <row r="41" spans="1:4" ht="15.75" thickBot="1" x14ac:dyDescent="0.3">
      <c r="A41" s="42" t="s">
        <v>116</v>
      </c>
      <c r="D41" s="80" t="e">
        <f>'Quotité d''autofinancement'!D48</f>
        <v>#VALUE!</v>
      </c>
    </row>
    <row r="42" spans="1:4" ht="15.75" thickBot="1" x14ac:dyDescent="0.3">
      <c r="D42" s="81"/>
    </row>
    <row r="43" spans="1:4" ht="15.75" thickBot="1" x14ac:dyDescent="0.3">
      <c r="A43" s="42" t="s">
        <v>282</v>
      </c>
      <c r="D43" s="80" t="e">
        <f>'Quotient excédent du bilan'!D18</f>
        <v>#VALUE!</v>
      </c>
    </row>
  </sheetData>
  <sheetProtection password="CE32" sheet="1" objects="1" scenarios="1"/>
  <mergeCells count="1">
    <mergeCell ref="A8:D8"/>
  </mergeCells>
  <pageMargins left="0.25" right="0.25" top="0.75" bottom="0.75" header="0.3" footer="0.3"/>
  <pageSetup paperSize="9"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Feuilles de calcul</vt:lpstr>
      </vt:variant>
      <vt:variant>
        <vt:i4>9</vt:i4>
      </vt:variant>
    </vt:vector>
  </HeadingPairs>
  <TitlesOfParts>
    <vt:vector size="9" baseType="lpstr">
      <vt:lpstr>Définitions</vt:lpstr>
      <vt:lpstr>Population</vt:lpstr>
      <vt:lpstr>Base de travail</vt:lpstr>
      <vt:lpstr>Endett. net + Degré d'autofi.</vt:lpstr>
      <vt:lpstr>Quotité d'intérets + Dettes-Rev</vt:lpstr>
      <vt:lpstr>Quotité d'inves. + fin.</vt:lpstr>
      <vt:lpstr>Quotité d'autofinancement</vt:lpstr>
      <vt:lpstr>Quotient excédent du bilan</vt:lpstr>
      <vt:lpstr>Récapitulatif final</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Buchwalder Julien</dc:creator>
  <cp:lastModifiedBy>Buchwalder Julien</cp:lastModifiedBy>
  <cp:lastPrinted>2025-02-18T09:02:37Z</cp:lastPrinted>
  <dcterms:created xsi:type="dcterms:W3CDTF">2018-10-01T06:40:55Z</dcterms:created>
  <dcterms:modified xsi:type="dcterms:W3CDTF">2025-05-27T08:57:38Z</dcterms:modified>
</cp:coreProperties>
</file>