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G:\UA\Directives COM\Directives\MCH2\"/>
    </mc:Choice>
  </mc:AlternateContent>
  <workbookProtection workbookAlgorithmName="SHA-512" workbookHashValue="wYoR2EtH1zwcCA8OxshY7k5AnB39EHVphoL/aQzUgMWjSD68oVQ+SvnmCKpf6a9yNLMQju9GNDbHRjasxaeT9Q==" workbookSaltValue="b7nPZawqqzgwDBQ1foNyqA==" workbookSpinCount="100000" lockStructure="1"/>
  <bookViews>
    <workbookView xWindow="0" yWindow="0" windowWidth="28800" windowHeight="11400"/>
  </bookViews>
  <sheets>
    <sheet name="Feuille de travail" sheetId="1" r:id="rId1"/>
    <sheet name="Données fixes" sheetId="2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3" i="1" l="1"/>
  <c r="F3" i="2"/>
  <c r="E9" i="1"/>
  <c r="D10" i="1" s="1"/>
  <c r="D11" i="1" s="1"/>
  <c r="D12" i="1" s="1"/>
  <c r="A6" i="1"/>
  <c r="E14" i="1"/>
  <c r="D15" i="1" l="1"/>
  <c r="D17" i="1" s="1"/>
  <c r="D18" i="1" s="1"/>
  <c r="D19" i="1" s="1"/>
  <c r="D24" i="1" l="1"/>
  <c r="D25" i="1"/>
</calcChain>
</file>

<file path=xl/sharedStrings.xml><?xml version="1.0" encoding="utf-8"?>
<sst xmlns="http://schemas.openxmlformats.org/spreadsheetml/2006/main" count="46" uniqueCount="41">
  <si>
    <t>Valeur du terrain</t>
  </si>
  <si>
    <t>Valeur substentielle amortie</t>
  </si>
  <si>
    <t>Prix du m2 du terrain dans la localité</t>
  </si>
  <si>
    <t>Etat du bâtiment</t>
  </si>
  <si>
    <r>
      <t>Jusqu'à CHF 100/m</t>
    </r>
    <r>
      <rPr>
        <vertAlign val="superscript"/>
        <sz val="11"/>
        <color theme="1"/>
        <rFont val="Calibri"/>
        <family val="2"/>
        <scheme val="minor"/>
      </rPr>
      <t>2</t>
    </r>
  </si>
  <si>
    <r>
      <t>Supérieur à CHF 250/m</t>
    </r>
    <r>
      <rPr>
        <vertAlign val="superscript"/>
        <sz val="11"/>
        <color theme="1"/>
        <rFont val="Calibri"/>
        <family val="2"/>
        <scheme val="minor"/>
      </rPr>
      <t>2</t>
    </r>
  </si>
  <si>
    <r>
      <t>Jusqu'à 250/m</t>
    </r>
    <r>
      <rPr>
        <vertAlign val="superscript"/>
        <sz val="11"/>
        <color theme="1"/>
        <rFont val="Calibri"/>
        <family val="2"/>
        <scheme val="minor"/>
      </rPr>
      <t>2</t>
    </r>
  </si>
  <si>
    <t>A rénover</t>
  </si>
  <si>
    <t>Moyen</t>
  </si>
  <si>
    <t>Bon</t>
  </si>
  <si>
    <t>Pondération</t>
  </si>
  <si>
    <t>Evaluation du bien (1 à 9)</t>
  </si>
  <si>
    <t>Taux de capitalisation</t>
  </si>
  <si>
    <t>Valeur du bien</t>
  </si>
  <si>
    <t>Valeur de rendement</t>
  </si>
  <si>
    <t>Amortissement</t>
  </si>
  <si>
    <t xml:space="preserve">Evaluation des biens immobiliers du patrimoine financier </t>
  </si>
  <si>
    <t>Dénomination du bien</t>
  </si>
  <si>
    <t>Valeur du terrain (CHF)</t>
  </si>
  <si>
    <t>Valeur incendie (CHF)</t>
  </si>
  <si>
    <t>Jusqu'à CHF 100/m2</t>
  </si>
  <si>
    <t>Revenus locatifs annuel théorique (brut)</t>
  </si>
  <si>
    <t>appartement XYZ</t>
  </si>
  <si>
    <t>Valeur substantielle du bien</t>
  </si>
  <si>
    <t>Valeur vénale du bien</t>
  </si>
  <si>
    <t>Année de fin de construction du bâtiment / dernière rénovation importante
(laissez vide si pas terminé)</t>
  </si>
  <si>
    <t>Numéro de compte MCH2 (format XXXXX.XX)</t>
  </si>
  <si>
    <t>Valeur officielle du bâtiment (CHF)</t>
  </si>
  <si>
    <t>Ecritures de comptabilisation</t>
  </si>
  <si>
    <t>Débit</t>
  </si>
  <si>
    <t>Crédit</t>
  </si>
  <si>
    <t>Montant</t>
  </si>
  <si>
    <t>Réévaluation du bien du PF (revalorisation)</t>
  </si>
  <si>
    <t>Réévaluation du bien du PF (dévalorisation)</t>
  </si>
  <si>
    <t>10840.xx</t>
  </si>
  <si>
    <t>9630.44430.xx</t>
  </si>
  <si>
    <t>9360.34410.xx</t>
  </si>
  <si>
    <t>Libellé</t>
  </si>
  <si>
    <t xml:space="preserve">N.B. :
</t>
  </si>
  <si>
    <t>Valeur comptable du bâtiment avant réévaluation (CHF)</t>
  </si>
  <si>
    <t>Seule une écriture est à comptabiliser en fonction de la réévaluation à la hausse ou à la baisse du bien.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</si>
</sst>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 &quot;fr.&quot;\ * #,##0.00_ ;_ &quot;fr.&quot;\ * \-#,##0.00_ ;_ &quot;fr.&quot;\ * &quot;-&quot;??_ ;_ @_ "/>
    <numFmt numFmtId="165" formatCode="_ * #,##0.00_ ;_ * \-#,##0.00_ ;_ * &quot;-&quot;??_ ;_ @_ "/>
    <numFmt numFmtId="166" formatCode="_-* #,##0.00\ [$CHF-100C]_-;\-* #,##0.00\ [$CHF-100C]_-;_-* &quot;-&quot;??\ [$CHF-100C]_-;_-@_-"/>
    <numFmt numFmtId="167" formatCode="0.0%"/>
    <numFmt numFmtId="168" formatCode="_-* #,##0\ [$CHF-100C]_-;\-* #,##0\ [$CHF-100C]_-;_-* &quot;-&quot;??\ [$CHF-100C]_-;_-@_-"/>
    <numFmt numFmtId="169" formatCode="_ * #,##0_ ;_ * \-#,##0_ ;_ * &quot;-&quot;??_ ;_ @_ 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38">
    <xf numFmtId="0" fontId="0" fillId="0" borderId="0" xfId="0"/>
    <xf numFmtId="166" fontId="0" fillId="0" borderId="0" xfId="0" applyNumberFormat="1"/>
    <xf numFmtId="9" fontId="0" fillId="0" borderId="0" xfId="2" applyFont="1"/>
    <xf numFmtId="167" fontId="0" fillId="0" borderId="0" xfId="2" applyNumberFormat="1" applyFont="1"/>
    <xf numFmtId="0" fontId="2" fillId="0" borderId="2" xfId="0" applyFont="1" applyBorder="1"/>
    <xf numFmtId="0" fontId="0" fillId="4" borderId="0" xfId="0" applyFill="1"/>
    <xf numFmtId="0" fontId="0" fillId="2" borderId="0" xfId="0" applyFill="1" applyAlignment="1">
      <alignment horizontal="right"/>
    </xf>
    <xf numFmtId="168" fontId="0" fillId="2" borderId="0" xfId="1" applyNumberFormat="1" applyFont="1" applyFill="1"/>
    <xf numFmtId="168" fontId="0" fillId="2" borderId="0" xfId="0" applyNumberFormat="1" applyFill="1"/>
    <xf numFmtId="168" fontId="4" fillId="0" borderId="2" xfId="0" applyNumberFormat="1" applyFont="1" applyBorder="1"/>
    <xf numFmtId="168" fontId="0" fillId="2" borderId="1" xfId="0" applyNumberFormat="1" applyFill="1" applyBorder="1"/>
    <xf numFmtId="168" fontId="4" fillId="0" borderId="0" xfId="0" applyNumberFormat="1" applyFont="1"/>
    <xf numFmtId="168" fontId="2" fillId="0" borderId="2" xfId="0" applyNumberFormat="1" applyFont="1" applyBorder="1"/>
    <xf numFmtId="2" fontId="0" fillId="2" borderId="0" xfId="0" applyNumberFormat="1" applyFill="1"/>
    <xf numFmtId="169" fontId="0" fillId="2" borderId="0" xfId="3" applyNumberFormat="1" applyFont="1" applyFill="1"/>
    <xf numFmtId="0" fontId="2" fillId="5" borderId="3" xfId="0" applyFont="1" applyFill="1" applyBorder="1"/>
    <xf numFmtId="0" fontId="2" fillId="5" borderId="4" xfId="0" applyFont="1" applyFill="1" applyBorder="1"/>
    <xf numFmtId="0" fontId="2" fillId="5" borderId="8" xfId="0" applyFont="1" applyFill="1" applyBorder="1"/>
    <xf numFmtId="0" fontId="7" fillId="0" borderId="0" xfId="0" applyFont="1" applyAlignment="1">
      <alignment horizontal="right" vertical="center" wrapText="1"/>
    </xf>
    <xf numFmtId="0" fontId="0" fillId="0" borderId="0" xfId="0" applyAlignment="1">
      <alignment horizontal="left"/>
    </xf>
    <xf numFmtId="0" fontId="0" fillId="0" borderId="11" xfId="0" applyBorder="1" applyAlignment="1">
      <alignment wrapText="1"/>
    </xf>
    <xf numFmtId="0" fontId="0" fillId="0" borderId="6" xfId="0" applyBorder="1" applyAlignment="1">
      <alignment wrapText="1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166" fontId="0" fillId="0" borderId="12" xfId="0" applyNumberFormat="1" applyBorder="1" applyAlignment="1">
      <alignment vertical="center"/>
    </xf>
    <xf numFmtId="166" fontId="0" fillId="0" borderId="7" xfId="0" applyNumberFormat="1" applyBorder="1" applyAlignment="1">
      <alignment vertical="center"/>
    </xf>
    <xf numFmtId="0" fontId="0" fillId="2" borderId="1" xfId="0" applyFill="1" applyBorder="1" applyAlignment="1">
      <alignment vertical="center"/>
    </xf>
    <xf numFmtId="0" fontId="4" fillId="0" borderId="1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5" fillId="3" borderId="0" xfId="0" applyFont="1" applyFill="1" applyAlignment="1">
      <alignment horizontal="center"/>
    </xf>
    <xf numFmtId="0" fontId="6" fillId="3" borderId="0" xfId="0" applyFont="1" applyFill="1" applyAlignment="1">
      <alignment horizontal="center"/>
    </xf>
    <xf numFmtId="0" fontId="7" fillId="0" borderId="0" xfId="0" applyFont="1" applyAlignment="1">
      <alignment horizontal="left" vertical="center" wrapText="1"/>
    </xf>
    <xf numFmtId="0" fontId="0" fillId="0" borderId="0" xfId="0" applyAlignment="1">
      <alignment horizontal="left"/>
    </xf>
    <xf numFmtId="0" fontId="0" fillId="0" borderId="1" xfId="0" applyBorder="1" applyAlignment="1">
      <alignment horizontal="left" wrapText="1"/>
    </xf>
    <xf numFmtId="0" fontId="0" fillId="0" borderId="5" xfId="0" applyBorder="1" applyAlignment="1">
      <alignment horizontal="left"/>
    </xf>
    <xf numFmtId="0" fontId="4" fillId="0" borderId="2" xfId="0" applyFont="1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" xfId="0" applyBorder="1" applyAlignment="1">
      <alignment horizontal="left"/>
    </xf>
  </cellXfs>
  <cellStyles count="4">
    <cellStyle name="Milliers" xfId="3" builtinId="3"/>
    <cellStyle name="Monétaire" xfId="1" builtinId="4"/>
    <cellStyle name="Normal" xfId="0" builtinId="0"/>
    <cellStyle name="Pourcentage" xfId="2" builtinId="5"/>
  </cellStyles>
  <dxfs count="3">
    <dxf>
      <fill>
        <patternFill>
          <bgColor theme="1"/>
        </patternFill>
      </fill>
      <border>
        <left/>
        <right/>
        <top/>
        <bottom/>
      </border>
    </dxf>
    <dxf>
      <fill>
        <patternFill>
          <fgColor theme="1"/>
          <bgColor theme="1"/>
        </patternFill>
      </fill>
    </dxf>
    <dxf>
      <fill>
        <patternFill>
          <bgColor theme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"/>
  <sheetViews>
    <sheetView tabSelected="1" workbookViewId="0">
      <selection activeCell="F9" sqref="F9"/>
    </sheetView>
  </sheetViews>
  <sheetFormatPr baseColWidth="10" defaultRowHeight="15" x14ac:dyDescent="0.25"/>
  <cols>
    <col min="1" max="1" width="27.28515625" customWidth="1"/>
    <col min="2" max="2" width="21.5703125" customWidth="1"/>
    <col min="3" max="3" width="21.42578125" customWidth="1"/>
    <col min="4" max="4" width="31.140625" customWidth="1"/>
    <col min="5" max="5" width="5.28515625" hidden="1" customWidth="1"/>
  </cols>
  <sheetData>
    <row r="1" spans="1:5" ht="29.25" customHeight="1" x14ac:dyDescent="0.35">
      <c r="A1" s="29" t="s">
        <v>16</v>
      </c>
      <c r="B1" s="29"/>
      <c r="C1" s="29"/>
      <c r="D1" s="29"/>
    </row>
    <row r="2" spans="1:5" x14ac:dyDescent="0.25">
      <c r="A2" s="32" t="s">
        <v>17</v>
      </c>
      <c r="B2" s="32"/>
      <c r="C2" s="32"/>
      <c r="D2" s="6" t="s">
        <v>22</v>
      </c>
    </row>
    <row r="3" spans="1:5" x14ac:dyDescent="0.25">
      <c r="A3" s="32" t="s">
        <v>26</v>
      </c>
      <c r="B3" s="32"/>
      <c r="C3" s="32"/>
      <c r="D3" s="13">
        <v>10840</v>
      </c>
    </row>
    <row r="4" spans="1:5" x14ac:dyDescent="0.25">
      <c r="A4" s="32" t="s">
        <v>39</v>
      </c>
      <c r="B4" s="32"/>
      <c r="C4" s="32"/>
      <c r="D4" s="8">
        <v>1000000</v>
      </c>
    </row>
    <row r="5" spans="1:5" x14ac:dyDescent="0.25">
      <c r="A5" s="32" t="s">
        <v>27</v>
      </c>
      <c r="B5" s="32"/>
      <c r="C5" s="32"/>
      <c r="D5" s="8">
        <v>900000</v>
      </c>
    </row>
    <row r="6" spans="1:5" ht="30.75" customHeight="1" x14ac:dyDescent="0.25">
      <c r="A6" s="28" t="str">
        <f>IF(D5&gt;1000000,"Veuillez évaluer votre bâtiment selon une valeur d'expertise.","Veuillez compléter le tableau ci-dessous :")</f>
        <v>Veuillez compléter le tableau ci-dessous :</v>
      </c>
      <c r="B6" s="28"/>
      <c r="C6" s="28"/>
      <c r="D6" s="28"/>
    </row>
    <row r="7" spans="1:5" x14ac:dyDescent="0.25">
      <c r="A7" s="32" t="s">
        <v>18</v>
      </c>
      <c r="B7" s="32"/>
      <c r="C7" s="32"/>
      <c r="D7" s="7">
        <v>100000</v>
      </c>
    </row>
    <row r="8" spans="1:5" x14ac:dyDescent="0.25">
      <c r="A8" s="32" t="s">
        <v>19</v>
      </c>
      <c r="B8" s="32"/>
      <c r="C8" s="32"/>
      <c r="D8" s="7">
        <v>800000</v>
      </c>
    </row>
    <row r="9" spans="1:5" ht="33" customHeight="1" x14ac:dyDescent="0.25">
      <c r="A9" s="33" t="s">
        <v>25</v>
      </c>
      <c r="B9" s="33"/>
      <c r="C9" s="33"/>
      <c r="D9" s="26">
        <v>2015</v>
      </c>
      <c r="E9" t="b">
        <f>ISBLANK(D9)</f>
        <v>0</v>
      </c>
    </row>
    <row r="10" spans="1:5" x14ac:dyDescent="0.25">
      <c r="A10" s="34" t="s">
        <v>15</v>
      </c>
      <c r="B10" s="34"/>
      <c r="C10" s="34"/>
      <c r="D10" s="2">
        <f ca="1">IF(E9=TRUE,0,(YEAR(TODAY())-D9)/100)</f>
        <v>0.1</v>
      </c>
    </row>
    <row r="11" spans="1:5" hidden="1" x14ac:dyDescent="0.25">
      <c r="A11" s="19" t="s">
        <v>1</v>
      </c>
      <c r="B11" s="19"/>
      <c r="C11" s="19"/>
      <c r="D11" s="1">
        <f ca="1">D8*(1-D10)</f>
        <v>720000</v>
      </c>
    </row>
    <row r="12" spans="1:5" ht="15.75" thickBot="1" x14ac:dyDescent="0.3">
      <c r="A12" s="35" t="s">
        <v>23</v>
      </c>
      <c r="B12" s="35"/>
      <c r="C12" s="35"/>
      <c r="D12" s="9">
        <f ca="1">D11+D7</f>
        <v>820000</v>
      </c>
    </row>
    <row r="13" spans="1:5" ht="15.75" thickTop="1" x14ac:dyDescent="0.25">
      <c r="A13" s="36" t="s">
        <v>2</v>
      </c>
      <c r="B13" s="36"/>
      <c r="C13" s="36"/>
      <c r="D13" s="8" t="s">
        <v>20</v>
      </c>
      <c r="E13">
        <f>VLOOKUP(D13,'Données fixes'!$A$3:$C$5,3,FALSE)</f>
        <v>1</v>
      </c>
    </row>
    <row r="14" spans="1:5" x14ac:dyDescent="0.25">
      <c r="A14" s="37" t="s">
        <v>3</v>
      </c>
      <c r="B14" s="37"/>
      <c r="C14" s="37"/>
      <c r="D14" s="10" t="s">
        <v>7</v>
      </c>
      <c r="E14">
        <f>VLOOKUP(D14,'Données fixes'!$B$3:$C$5,2,FALSE)</f>
        <v>1</v>
      </c>
    </row>
    <row r="15" spans="1:5" hidden="1" x14ac:dyDescent="0.25">
      <c r="A15" s="19" t="s">
        <v>11</v>
      </c>
      <c r="B15" s="19"/>
      <c r="C15" s="19"/>
      <c r="D15" s="14">
        <f>E13*E14</f>
        <v>1</v>
      </c>
    </row>
    <row r="16" spans="1:5" x14ac:dyDescent="0.25">
      <c r="A16" s="32" t="s">
        <v>21</v>
      </c>
      <c r="B16" s="32"/>
      <c r="C16" s="32"/>
      <c r="D16" s="8">
        <v>50000</v>
      </c>
    </row>
    <row r="17" spans="1:4" x14ac:dyDescent="0.25">
      <c r="A17" s="32" t="s">
        <v>12</v>
      </c>
      <c r="B17" s="32"/>
      <c r="C17" s="32"/>
      <c r="D17" s="3">
        <f>VLOOKUP(D15,'Données fixes'!D2:E11,2,FALSE)</f>
        <v>0.08</v>
      </c>
    </row>
    <row r="18" spans="1:4" x14ac:dyDescent="0.25">
      <c r="A18" s="27" t="s">
        <v>14</v>
      </c>
      <c r="B18" s="27"/>
      <c r="C18" s="27"/>
      <c r="D18" s="11">
        <f>D16/D17</f>
        <v>625000</v>
      </c>
    </row>
    <row r="19" spans="1:4" ht="15.75" thickBot="1" x14ac:dyDescent="0.3">
      <c r="A19" s="4" t="s">
        <v>24</v>
      </c>
      <c r="B19" s="4"/>
      <c r="C19" s="4"/>
      <c r="D19" s="12">
        <f ca="1">(D12+(D18*2))/3</f>
        <v>690000</v>
      </c>
    </row>
    <row r="20" spans="1:4" ht="15.75" thickTop="1" x14ac:dyDescent="0.25"/>
    <row r="21" spans="1:4" ht="22.5" customHeight="1" x14ac:dyDescent="0.25">
      <c r="A21" s="30" t="s">
        <v>28</v>
      </c>
      <c r="B21" s="30"/>
      <c r="C21" s="30"/>
      <c r="D21" s="30"/>
    </row>
    <row r="23" spans="1:4" x14ac:dyDescent="0.25">
      <c r="A23" s="15" t="s">
        <v>37</v>
      </c>
      <c r="B23" s="17" t="s">
        <v>29</v>
      </c>
      <c r="C23" s="17" t="s">
        <v>30</v>
      </c>
      <c r="D23" s="16" t="s">
        <v>31</v>
      </c>
    </row>
    <row r="24" spans="1:4" ht="34.5" customHeight="1" x14ac:dyDescent="0.25">
      <c r="A24" s="20" t="s">
        <v>32</v>
      </c>
      <c r="B24" s="22" t="s">
        <v>34</v>
      </c>
      <c r="C24" s="22" t="s">
        <v>35</v>
      </c>
      <c r="D24" s="24" t="str">
        <f ca="1">IF(D19&gt;D4,D19-D4,"Voir écriture ci-dessous")</f>
        <v>Voir écriture ci-dessous</v>
      </c>
    </row>
    <row r="25" spans="1:4" ht="37.5" customHeight="1" x14ac:dyDescent="0.25">
      <c r="A25" s="21" t="s">
        <v>33</v>
      </c>
      <c r="B25" s="23" t="s">
        <v>36</v>
      </c>
      <c r="C25" s="23" t="s">
        <v>34</v>
      </c>
      <c r="D25" s="25">
        <f ca="1">IF(D19&lt;D4,D4-D19,"Voir écriture ci-dessus")</f>
        <v>310000</v>
      </c>
    </row>
    <row r="27" spans="1:4" ht="36" hidden="1" customHeight="1" x14ac:dyDescent="0.25">
      <c r="A27" s="18" t="s">
        <v>38</v>
      </c>
      <c r="B27" s="31" t="s">
        <v>40</v>
      </c>
      <c r="C27" s="31"/>
      <c r="D27" s="31"/>
    </row>
  </sheetData>
  <sheetProtection selectLockedCells="1"/>
  <mergeCells count="18">
    <mergeCell ref="A4:C4"/>
    <mergeCell ref="A17:C17"/>
    <mergeCell ref="A18:C18"/>
    <mergeCell ref="A6:D6"/>
    <mergeCell ref="A1:D1"/>
    <mergeCell ref="A21:D21"/>
    <mergeCell ref="B27:D27"/>
    <mergeCell ref="A2:C2"/>
    <mergeCell ref="A3:C3"/>
    <mergeCell ref="A5:C5"/>
    <mergeCell ref="A7:C7"/>
    <mergeCell ref="A8:C8"/>
    <mergeCell ref="A9:C9"/>
    <mergeCell ref="A10:C10"/>
    <mergeCell ref="A12:C12"/>
    <mergeCell ref="A13:C13"/>
    <mergeCell ref="A14:C14"/>
    <mergeCell ref="A16:C16"/>
  </mergeCells>
  <conditionalFormatting sqref="A7:A10 D7:D10 A11:D11 A12:A14 D12:D14 A15:D15 A16:A18 D16:D18 A19:D19">
    <cfRule type="expression" dxfId="2" priority="4" stopIfTrue="1">
      <formula>$D$5&gt;1000000</formula>
    </cfRule>
  </conditionalFormatting>
  <conditionalFormatting sqref="A6:D6 A7:A10 D7:D10 A11:D11 A12:A14 D12:D14 A15:D15 A16:A18 D16:D18 A19:D19">
    <cfRule type="expression" dxfId="1" priority="3" stopIfTrue="1">
      <formula>$D$5=0</formula>
    </cfRule>
  </conditionalFormatting>
  <conditionalFormatting sqref="A24:D25">
    <cfRule type="expression" dxfId="0" priority="1">
      <formula>$D$4=0</formula>
    </cfRule>
  </conditionalFormatting>
  <dataValidations count="1">
    <dataValidation type="decimal" allowBlank="1" showInputMessage="1" showErrorMessage="1" errorTitle="Erreur" error="Veuillez corriger votre saisie." sqref="D16">
      <formula1>0</formula1>
      <formula2>1000000</formula2>
    </dataValidation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'Données fixes'!$A$3:$A$5</xm:f>
          </x14:formula1>
          <xm:sqref>D13</xm:sqref>
        </x14:dataValidation>
        <x14:dataValidation type="list" allowBlank="1" showInputMessage="1" showErrorMessage="1">
          <x14:formula1>
            <xm:f>'Données fixes'!$B$3:$B$5</xm:f>
          </x14:formula1>
          <xm:sqref>D14</xm:sqref>
        </x14:dataValidation>
        <x14:dataValidation type="whole" allowBlank="1" showInputMessage="1" showErrorMessage="1" errorTitle="Erreur" error="Le format saisi ou la date indiquée n'est pas valide. Veuillez corriger.">
          <x14:formula1>
            <xm:f>0</xm:f>
          </x14:formula1>
          <x14:formula2>
            <xm:f>'Données fixes'!H3</xm:f>
          </x14:formula2>
          <xm:sqref>D9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workbookViewId="0">
      <selection activeCell="D21" sqref="D21"/>
    </sheetView>
  </sheetViews>
  <sheetFormatPr baseColWidth="10" defaultRowHeight="15" x14ac:dyDescent="0.25"/>
  <cols>
    <col min="1" max="1" width="25.28515625" customWidth="1"/>
    <col min="2" max="2" width="17.5703125" customWidth="1"/>
    <col min="4" max="4" width="17.28515625" customWidth="1"/>
  </cols>
  <sheetData>
    <row r="1" spans="1:6" x14ac:dyDescent="0.25">
      <c r="D1" t="s">
        <v>12</v>
      </c>
    </row>
    <row r="2" spans="1:6" x14ac:dyDescent="0.25">
      <c r="A2" s="5" t="s">
        <v>0</v>
      </c>
      <c r="B2" s="5" t="s">
        <v>3</v>
      </c>
      <c r="C2" s="5" t="s">
        <v>10</v>
      </c>
      <c r="D2" s="5" t="s">
        <v>13</v>
      </c>
      <c r="E2" s="5" t="s">
        <v>12</v>
      </c>
      <c r="F2" s="5"/>
    </row>
    <row r="3" spans="1:6" ht="17.25" x14ac:dyDescent="0.25">
      <c r="A3" t="s">
        <v>4</v>
      </c>
      <c r="B3" t="s">
        <v>7</v>
      </c>
      <c r="C3">
        <v>1</v>
      </c>
      <c r="D3">
        <v>1</v>
      </c>
      <c r="E3" s="3">
        <v>0.08</v>
      </c>
      <c r="F3">
        <f ca="1">YEAR(TODAY())</f>
        <v>2025</v>
      </c>
    </row>
    <row r="4" spans="1:6" ht="17.25" x14ac:dyDescent="0.25">
      <c r="A4" t="s">
        <v>6</v>
      </c>
      <c r="B4" t="s">
        <v>8</v>
      </c>
      <c r="C4">
        <v>2</v>
      </c>
      <c r="D4">
        <v>2</v>
      </c>
      <c r="E4" s="3">
        <v>7.4999999999999997E-2</v>
      </c>
    </row>
    <row r="5" spans="1:6" ht="17.25" x14ac:dyDescent="0.25">
      <c r="A5" t="s">
        <v>5</v>
      </c>
      <c r="B5" t="s">
        <v>9</v>
      </c>
      <c r="C5">
        <v>3</v>
      </c>
      <c r="D5">
        <v>3</v>
      </c>
      <c r="E5" s="3">
        <v>7.0000000000000007E-2</v>
      </c>
    </row>
    <row r="6" spans="1:6" x14ac:dyDescent="0.25">
      <c r="D6">
        <v>4</v>
      </c>
      <c r="E6" s="3">
        <v>6.5000000000000002E-2</v>
      </c>
    </row>
    <row r="7" spans="1:6" x14ac:dyDescent="0.25">
      <c r="D7">
        <v>5</v>
      </c>
      <c r="E7" s="3">
        <v>0.06</v>
      </c>
    </row>
    <row r="8" spans="1:6" x14ac:dyDescent="0.25">
      <c r="D8">
        <v>6</v>
      </c>
      <c r="E8" s="3">
        <v>5.5E-2</v>
      </c>
    </row>
    <row r="9" spans="1:6" x14ac:dyDescent="0.25">
      <c r="D9">
        <v>7</v>
      </c>
      <c r="E9" s="3">
        <v>0.05</v>
      </c>
    </row>
    <row r="10" spans="1:6" x14ac:dyDescent="0.25">
      <c r="D10">
        <v>8</v>
      </c>
      <c r="E10" s="3">
        <v>4.4999999999999998E-2</v>
      </c>
    </row>
    <row r="11" spans="1:6" x14ac:dyDescent="0.25">
      <c r="D11">
        <v>9</v>
      </c>
      <c r="E11" s="3">
        <v>0.04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Feuille de travail</vt:lpstr>
      <vt:lpstr>Données fixes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Koller Randoald</dc:creator>
  <cp:lastModifiedBy>Buchwalder Julien</cp:lastModifiedBy>
  <dcterms:created xsi:type="dcterms:W3CDTF">2024-09-04T06:55:43Z</dcterms:created>
  <dcterms:modified xsi:type="dcterms:W3CDTF">2025-04-03T06:42:15Z</dcterms:modified>
</cp:coreProperties>
</file>