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UA\MCH2\Comptabilisation REPA\3_SEE\Comptes\"/>
    </mc:Choice>
  </mc:AlternateContent>
  <bookViews>
    <workbookView xWindow="0" yWindow="0" windowWidth="21570" windowHeight="7545" firstSheet="1" activeTab="1"/>
  </bookViews>
  <sheets>
    <sheet name="Population" sheetId="2" state="hidden" r:id="rId1"/>
    <sheet name="Comptes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51" i="2" l="1"/>
  <c r="C36" i="1" l="1"/>
  <c r="C20" i="1" l="1"/>
  <c r="C31" i="1" l="1"/>
  <c r="C33" i="1" s="1"/>
  <c r="C15" i="1"/>
  <c r="C17" i="1" s="1"/>
  <c r="E7" i="1" l="1"/>
  <c r="D51" i="2" l="1"/>
  <c r="B51" i="2"/>
  <c r="E9" i="1" s="1"/>
  <c r="C35" i="1" s="1"/>
  <c r="C38" i="1" s="1"/>
  <c r="F40" i="1" s="1"/>
  <c r="C19" i="1" l="1"/>
  <c r="C22" i="1" s="1"/>
  <c r="F24" i="1" s="1"/>
</calcChain>
</file>

<file path=xl/sharedStrings.xml><?xml version="1.0" encoding="utf-8"?>
<sst xmlns="http://schemas.openxmlformats.org/spreadsheetml/2006/main" count="81" uniqueCount="73">
  <si>
    <t>Commune :</t>
  </si>
  <si>
    <t>Nombre d'habitants de la commune :</t>
  </si>
  <si>
    <t>Nombre d'habitants total :</t>
  </si>
  <si>
    <t>Total</t>
  </si>
  <si>
    <t>à</t>
  </si>
  <si>
    <t>Boécourt</t>
  </si>
  <si>
    <t>Alle</t>
  </si>
  <si>
    <t>Bourrignon</t>
  </si>
  <si>
    <t>Basse-Allaine</t>
  </si>
  <si>
    <t>Châtillon</t>
  </si>
  <si>
    <t>Courchapoix</t>
  </si>
  <si>
    <t>Courrendlin</t>
  </si>
  <si>
    <t>Delémont</t>
  </si>
  <si>
    <t>Boncourt</t>
  </si>
  <si>
    <t>Courroux</t>
  </si>
  <si>
    <t>Courtételle</t>
  </si>
  <si>
    <t>Porrentruy</t>
  </si>
  <si>
    <t>Bure</t>
  </si>
  <si>
    <t>Develier</t>
  </si>
  <si>
    <t>Ederswiler</t>
  </si>
  <si>
    <t>Clos du Doubs</t>
  </si>
  <si>
    <t>Haute-Sorne</t>
  </si>
  <si>
    <t>Coeuve</t>
  </si>
  <si>
    <t>Mervelier</t>
  </si>
  <si>
    <t>Cornol</t>
  </si>
  <si>
    <t>Mettembert</t>
  </si>
  <si>
    <t>Movelier</t>
  </si>
  <si>
    <t>Courchavon</t>
  </si>
  <si>
    <t>Pleigne</t>
  </si>
  <si>
    <t>Courgenay</t>
  </si>
  <si>
    <t>Rossemaison</t>
  </si>
  <si>
    <t>Saulcy</t>
  </si>
  <si>
    <t>Courtedoux</t>
  </si>
  <si>
    <t>Soyhières</t>
  </si>
  <si>
    <t>Val Terbi</t>
  </si>
  <si>
    <t>Le Bémont</t>
  </si>
  <si>
    <t>Les Bois</t>
  </si>
  <si>
    <t>Les Breuleux</t>
  </si>
  <si>
    <t>Fahy</t>
  </si>
  <si>
    <t>Fontenais</t>
  </si>
  <si>
    <t>Les Enfers</t>
  </si>
  <si>
    <t>Grandfontaine</t>
  </si>
  <si>
    <t>Les Genevez</t>
  </si>
  <si>
    <t>Haute-Ajoie</t>
  </si>
  <si>
    <t>Lajoux</t>
  </si>
  <si>
    <t>Montfaucon</t>
  </si>
  <si>
    <t>La Baroche</t>
  </si>
  <si>
    <t>Muriaux</t>
  </si>
  <si>
    <t>Le Noirmont</t>
  </si>
  <si>
    <t>Saignelégier</t>
  </si>
  <si>
    <t>Saint-Brais</t>
  </si>
  <si>
    <t>Soubey</t>
  </si>
  <si>
    <t>Vendlincourt</t>
  </si>
  <si>
    <t>Veuillez cliquer sur la cellule ci-dessous et choisir votre commune</t>
  </si>
  <si>
    <t>Ecriture :</t>
  </si>
  <si>
    <t>Liquidité</t>
  </si>
  <si>
    <t>Comptabilisation du décompte relatif aux mesures de lutte contre le chômage</t>
  </si>
  <si>
    <t>Chômage LACI 20xx</t>
  </si>
  <si>
    <t>Chômage LMDE</t>
  </si>
  <si>
    <t>Total à charge des communes :</t>
  </si>
  <si>
    <t>I. Définition LACI</t>
  </si>
  <si>
    <t>Part de votre communes :</t>
  </si>
  <si>
    <t>Acomptes versés</t>
  </si>
  <si>
    <t>II. Définition LMDE</t>
  </si>
  <si>
    <t>Part de votre commune</t>
  </si>
  <si>
    <t>5592.36110.30</t>
  </si>
  <si>
    <t>5592.36110.31</t>
  </si>
  <si>
    <t>Coûts effectifs de votre commune :</t>
  </si>
  <si>
    <t>Acomptes :</t>
  </si>
  <si>
    <t>Comptes 2023</t>
  </si>
  <si>
    <t>(décompte final 2022)</t>
  </si>
  <si>
    <t>Damphreux-Lugnez</t>
  </si>
  <si>
    <t>Basse-Vendline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</si>
</sst>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_ ;\-#,##0.00\ "/>
  </numFmts>
  <fonts count="9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8" tint="-0.249977111117893"/>
      <name val="Calibri"/>
      <family val="2"/>
      <scheme val="minor"/>
    </font>
    <font>
      <sz val="10"/>
      <name val="Calibri"/>
      <family val="2"/>
      <scheme val="minor"/>
    </font>
    <font>
      <sz val="7.5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Border="1"/>
    <xf numFmtId="0" fontId="1" fillId="0" borderId="0" xfId="0" applyFont="1"/>
    <xf numFmtId="4" fontId="0" fillId="0" borderId="0" xfId="0" applyNumberFormat="1"/>
    <xf numFmtId="0" fontId="2" fillId="0" borderId="0" xfId="0" applyFont="1"/>
    <xf numFmtId="0" fontId="2" fillId="2" borderId="0" xfId="0" applyFont="1" applyFill="1"/>
    <xf numFmtId="0" fontId="3" fillId="0" borderId="0" xfId="0" applyFont="1"/>
    <xf numFmtId="0" fontId="4" fillId="0" borderId="0" xfId="0" applyFont="1" applyBorder="1"/>
    <xf numFmtId="0" fontId="3" fillId="0" borderId="0" xfId="0" applyFont="1" applyBorder="1"/>
    <xf numFmtId="3" fontId="5" fillId="0" borderId="0" xfId="0" applyNumberFormat="1" applyFont="1"/>
    <xf numFmtId="0" fontId="2" fillId="0" borderId="0" xfId="0" applyFont="1" applyBorder="1"/>
    <xf numFmtId="3" fontId="2" fillId="0" borderId="0" xfId="0" applyNumberFormat="1" applyFont="1" applyAlignment="1">
      <alignment horizontal="center"/>
    </xf>
    <xf numFmtId="4" fontId="3" fillId="0" borderId="0" xfId="0" applyNumberFormat="1" applyFont="1"/>
    <xf numFmtId="4" fontId="3" fillId="0" borderId="4" xfId="0" applyNumberFormat="1" applyFont="1" applyBorder="1"/>
    <xf numFmtId="3" fontId="2" fillId="0" borderId="0" xfId="0" applyNumberFormat="1" applyFont="1" applyBorder="1" applyAlignment="1"/>
    <xf numFmtId="0" fontId="2" fillId="0" borderId="0" xfId="0" applyFont="1" applyBorder="1" applyAlignment="1"/>
    <xf numFmtId="3" fontId="2" fillId="0" borderId="5" xfId="0" applyNumberFormat="1" applyFont="1" applyBorder="1" applyAlignment="1">
      <alignment horizontal="center"/>
    </xf>
    <xf numFmtId="0" fontId="2" fillId="2" borderId="0" xfId="0" applyFont="1" applyFill="1" applyAlignment="1">
      <alignment horizontal="center"/>
    </xf>
    <xf numFmtId="4" fontId="2" fillId="2" borderId="0" xfId="0" applyNumberFormat="1" applyFont="1" applyFill="1"/>
    <xf numFmtId="0" fontId="7" fillId="0" borderId="0" xfId="0" applyFont="1" applyAlignment="1"/>
    <xf numFmtId="164" fontId="0" fillId="0" borderId="0" xfId="0" applyNumberFormat="1" applyFont="1"/>
    <xf numFmtId="164" fontId="0" fillId="0" borderId="4" xfId="0" applyNumberFormat="1" applyFont="1" applyBorder="1"/>
    <xf numFmtId="164" fontId="2" fillId="0" borderId="0" xfId="0" applyNumberFormat="1" applyFont="1"/>
    <xf numFmtId="164" fontId="0" fillId="0" borderId="0" xfId="0" applyNumberFormat="1" applyFont="1" applyBorder="1"/>
    <xf numFmtId="4" fontId="0" fillId="0" borderId="4" xfId="0" applyNumberFormat="1" applyBorder="1"/>
    <xf numFmtId="4" fontId="2" fillId="0" borderId="0" xfId="0" applyNumberFormat="1" applyFont="1"/>
    <xf numFmtId="0" fontId="1" fillId="0" borderId="0" xfId="0" applyFont="1" applyAlignment="1"/>
    <xf numFmtId="0" fontId="8" fillId="0" borderId="0" xfId="0" applyFont="1"/>
    <xf numFmtId="0" fontId="0" fillId="0" borderId="0" xfId="0" applyFont="1"/>
    <xf numFmtId="4" fontId="5" fillId="0" borderId="0" xfId="0" applyNumberFormat="1" applyFont="1"/>
    <xf numFmtId="0" fontId="6" fillId="0" borderId="6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1"/>
  <sheetViews>
    <sheetView workbookViewId="0">
      <selection activeCell="D28" sqref="D28"/>
    </sheetView>
  </sheetViews>
  <sheetFormatPr baseColWidth="10" defaultRowHeight="12.75" x14ac:dyDescent="0.2"/>
  <cols>
    <col min="1" max="1" width="16.28515625" style="6" customWidth="1"/>
    <col min="2" max="2" width="11.42578125" style="6"/>
    <col min="3" max="3" width="11.42578125" style="12"/>
    <col min="4" max="16384" width="11.42578125" style="6"/>
  </cols>
  <sheetData>
    <row r="1" spans="1:4" x14ac:dyDescent="0.2">
      <c r="A1" s="7" t="s">
        <v>5</v>
      </c>
      <c r="B1" s="7">
        <v>960</v>
      </c>
      <c r="C1" s="12">
        <v>5944.5</v>
      </c>
      <c r="D1" s="12">
        <v>7127</v>
      </c>
    </row>
    <row r="2" spans="1:4" x14ac:dyDescent="0.2">
      <c r="A2" s="7" t="s">
        <v>7</v>
      </c>
      <c r="B2" s="7">
        <v>261</v>
      </c>
      <c r="C2" s="12">
        <v>1612.5</v>
      </c>
      <c r="D2" s="12">
        <v>1933.5</v>
      </c>
    </row>
    <row r="3" spans="1:4" x14ac:dyDescent="0.2">
      <c r="A3" s="7" t="s">
        <v>9</v>
      </c>
      <c r="B3" s="7">
        <v>490</v>
      </c>
      <c r="C3" s="12">
        <v>2944</v>
      </c>
      <c r="D3" s="12">
        <v>3529.5</v>
      </c>
    </row>
    <row r="4" spans="1:4" x14ac:dyDescent="0.2">
      <c r="A4" s="7" t="s">
        <v>10</v>
      </c>
      <c r="B4" s="7">
        <v>445</v>
      </c>
      <c r="C4" s="12">
        <v>2756.5</v>
      </c>
      <c r="D4" s="12">
        <v>3305</v>
      </c>
    </row>
    <row r="5" spans="1:4" x14ac:dyDescent="0.2">
      <c r="A5" s="7" t="s">
        <v>11</v>
      </c>
      <c r="B5" s="7">
        <v>3618</v>
      </c>
      <c r="C5" s="12">
        <v>22721.5</v>
      </c>
      <c r="D5" s="12">
        <v>27240.5</v>
      </c>
    </row>
    <row r="6" spans="1:4" x14ac:dyDescent="0.2">
      <c r="A6" s="7" t="s">
        <v>14</v>
      </c>
      <c r="B6" s="7">
        <v>3355</v>
      </c>
      <c r="C6" s="12">
        <v>20621</v>
      </c>
      <c r="D6" s="12">
        <v>24722.5</v>
      </c>
    </row>
    <row r="7" spans="1:4" x14ac:dyDescent="0.2">
      <c r="A7" s="7" t="s">
        <v>15</v>
      </c>
      <c r="B7" s="7">
        <v>2703</v>
      </c>
      <c r="C7" s="12">
        <v>16489.5</v>
      </c>
      <c r="D7" s="12">
        <v>19769</v>
      </c>
    </row>
    <row r="8" spans="1:4" x14ac:dyDescent="0.2">
      <c r="A8" s="7" t="s">
        <v>12</v>
      </c>
      <c r="B8" s="7">
        <v>12439</v>
      </c>
      <c r="C8" s="12">
        <v>77709</v>
      </c>
      <c r="D8" s="12">
        <v>93165</v>
      </c>
    </row>
    <row r="9" spans="1:4" x14ac:dyDescent="0.2">
      <c r="A9" s="7" t="s">
        <v>18</v>
      </c>
      <c r="B9" s="7">
        <v>1364</v>
      </c>
      <c r="C9" s="12">
        <v>8488.5</v>
      </c>
      <c r="D9" s="12">
        <v>10177</v>
      </c>
    </row>
    <row r="10" spans="1:4" x14ac:dyDescent="0.2">
      <c r="A10" s="7" t="s">
        <v>19</v>
      </c>
      <c r="B10" s="7">
        <v>117</v>
      </c>
      <c r="C10" s="12">
        <v>700</v>
      </c>
      <c r="D10" s="12">
        <v>839.5</v>
      </c>
    </row>
    <row r="11" spans="1:4" x14ac:dyDescent="0.2">
      <c r="A11" s="7" t="s">
        <v>21</v>
      </c>
      <c r="B11" s="7">
        <v>7281</v>
      </c>
      <c r="C11" s="12">
        <v>45486.5</v>
      </c>
      <c r="D11" s="12">
        <v>54534</v>
      </c>
    </row>
    <row r="12" spans="1:4" x14ac:dyDescent="0.2">
      <c r="A12" s="7" t="s">
        <v>23</v>
      </c>
      <c r="B12" s="7">
        <v>535</v>
      </c>
      <c r="C12" s="12">
        <v>3256.5</v>
      </c>
      <c r="D12" s="12">
        <v>3904.5</v>
      </c>
    </row>
    <row r="13" spans="1:4" x14ac:dyDescent="0.2">
      <c r="A13" s="7" t="s">
        <v>25</v>
      </c>
      <c r="B13" s="7">
        <v>112</v>
      </c>
      <c r="C13" s="12">
        <v>662.5</v>
      </c>
      <c r="D13" s="12">
        <v>794.5</v>
      </c>
    </row>
    <row r="14" spans="1:4" x14ac:dyDescent="0.2">
      <c r="A14" s="7" t="s">
        <v>26</v>
      </c>
      <c r="B14" s="7">
        <v>420</v>
      </c>
      <c r="C14" s="12">
        <v>2656.5</v>
      </c>
      <c r="D14" s="12">
        <v>3185</v>
      </c>
    </row>
    <row r="15" spans="1:4" x14ac:dyDescent="0.2">
      <c r="A15" s="7" t="s">
        <v>28</v>
      </c>
      <c r="B15" s="7">
        <v>346</v>
      </c>
      <c r="C15" s="12">
        <v>2187.5</v>
      </c>
      <c r="D15" s="12">
        <v>2623</v>
      </c>
    </row>
    <row r="16" spans="1:4" x14ac:dyDescent="0.2">
      <c r="A16" s="7" t="s">
        <v>30</v>
      </c>
      <c r="B16" s="7">
        <v>728</v>
      </c>
      <c r="C16" s="12">
        <v>4569</v>
      </c>
      <c r="D16" s="12">
        <v>5478</v>
      </c>
    </row>
    <row r="17" spans="1:4" x14ac:dyDescent="0.2">
      <c r="A17" s="7" t="s">
        <v>31</v>
      </c>
      <c r="B17" s="7">
        <v>273</v>
      </c>
      <c r="C17" s="12">
        <v>1687.5</v>
      </c>
      <c r="D17" s="12">
        <v>2023.5</v>
      </c>
    </row>
    <row r="18" spans="1:4" x14ac:dyDescent="0.2">
      <c r="A18" s="7" t="s">
        <v>33</v>
      </c>
      <c r="B18" s="7">
        <v>431</v>
      </c>
      <c r="C18" s="12">
        <v>2606.5</v>
      </c>
      <c r="D18" s="12">
        <v>3125</v>
      </c>
    </row>
    <row r="19" spans="1:4" x14ac:dyDescent="0.2">
      <c r="A19" s="7" t="s">
        <v>34</v>
      </c>
      <c r="B19" s="7">
        <v>3264</v>
      </c>
      <c r="C19" s="12">
        <v>20502</v>
      </c>
      <c r="D19" s="12">
        <v>24580.5</v>
      </c>
    </row>
    <row r="20" spans="1:4" x14ac:dyDescent="0.2">
      <c r="A20" s="7" t="s">
        <v>35</v>
      </c>
      <c r="B20" s="7">
        <v>305</v>
      </c>
      <c r="C20" s="12">
        <v>1925</v>
      </c>
      <c r="D20" s="12">
        <v>2308</v>
      </c>
    </row>
    <row r="21" spans="1:4" x14ac:dyDescent="0.2">
      <c r="A21" s="7" t="s">
        <v>36</v>
      </c>
      <c r="B21" s="7">
        <v>1252</v>
      </c>
      <c r="C21" s="12">
        <v>7863.5</v>
      </c>
      <c r="D21" s="12">
        <v>9427.5</v>
      </c>
    </row>
    <row r="22" spans="1:4" x14ac:dyDescent="0.2">
      <c r="A22" s="7" t="s">
        <v>37</v>
      </c>
      <c r="B22" s="7">
        <v>1636</v>
      </c>
      <c r="C22" s="12">
        <v>10070</v>
      </c>
      <c r="D22" s="12">
        <v>12073</v>
      </c>
    </row>
    <row r="23" spans="1:4" x14ac:dyDescent="0.2">
      <c r="A23" s="7" t="s">
        <v>40</v>
      </c>
      <c r="B23" s="7">
        <v>149</v>
      </c>
      <c r="C23" s="12">
        <v>975</v>
      </c>
      <c r="D23" s="12">
        <v>1169</v>
      </c>
    </row>
    <row r="24" spans="1:4" x14ac:dyDescent="0.2">
      <c r="A24" s="7" t="s">
        <v>42</v>
      </c>
      <c r="B24" s="7">
        <v>509</v>
      </c>
      <c r="C24" s="12">
        <v>3181.5</v>
      </c>
      <c r="D24" s="12">
        <v>3814.5</v>
      </c>
    </row>
    <row r="25" spans="1:4" x14ac:dyDescent="0.2">
      <c r="A25" s="7" t="s">
        <v>44</v>
      </c>
      <c r="B25" s="7">
        <v>710</v>
      </c>
      <c r="C25" s="12">
        <v>4406.5</v>
      </c>
      <c r="D25" s="12">
        <v>5283.5</v>
      </c>
    </row>
    <row r="26" spans="1:4" x14ac:dyDescent="0.2">
      <c r="A26" s="7" t="s">
        <v>45</v>
      </c>
      <c r="B26" s="7">
        <v>560</v>
      </c>
      <c r="C26" s="12">
        <v>3419</v>
      </c>
      <c r="D26" s="12">
        <v>4099</v>
      </c>
    </row>
    <row r="27" spans="1:4" x14ac:dyDescent="0.2">
      <c r="A27" s="7" t="s">
        <v>47</v>
      </c>
      <c r="B27" s="7">
        <v>508</v>
      </c>
      <c r="C27" s="12">
        <v>3194</v>
      </c>
      <c r="D27" s="12">
        <v>3829.5</v>
      </c>
    </row>
    <row r="28" spans="1:4" x14ac:dyDescent="0.2">
      <c r="A28" s="7" t="s">
        <v>48</v>
      </c>
      <c r="B28" s="7">
        <v>1925</v>
      </c>
      <c r="C28" s="12">
        <v>11876.5</v>
      </c>
      <c r="D28" s="12">
        <v>14238.5</v>
      </c>
    </row>
    <row r="29" spans="1:4" x14ac:dyDescent="0.2">
      <c r="A29" s="7" t="s">
        <v>49</v>
      </c>
      <c r="B29" s="7">
        <v>2562</v>
      </c>
      <c r="C29" s="12">
        <v>16045.5</v>
      </c>
      <c r="D29" s="12">
        <v>19237</v>
      </c>
    </row>
    <row r="30" spans="1:4" x14ac:dyDescent="0.2">
      <c r="A30" s="7" t="s">
        <v>50</v>
      </c>
      <c r="B30" s="7">
        <v>239</v>
      </c>
      <c r="C30" s="12">
        <v>1425</v>
      </c>
      <c r="D30" s="12">
        <v>1708.5</v>
      </c>
    </row>
    <row r="31" spans="1:4" x14ac:dyDescent="0.2">
      <c r="A31" s="7" t="s">
        <v>51</v>
      </c>
      <c r="B31" s="7">
        <v>125</v>
      </c>
      <c r="C31" s="12">
        <v>737.5</v>
      </c>
      <c r="D31" s="12">
        <v>884.5</v>
      </c>
    </row>
    <row r="32" spans="1:4" x14ac:dyDescent="0.2">
      <c r="A32" s="7" t="s">
        <v>6</v>
      </c>
      <c r="B32" s="7">
        <v>1883</v>
      </c>
      <c r="C32" s="12">
        <v>11764</v>
      </c>
      <c r="D32" s="12">
        <v>14103.5</v>
      </c>
    </row>
    <row r="33" spans="1:4" x14ac:dyDescent="0.2">
      <c r="A33" s="7" t="s">
        <v>46</v>
      </c>
      <c r="B33" s="7">
        <v>1131</v>
      </c>
      <c r="C33" s="12">
        <v>6963.5</v>
      </c>
      <c r="D33" s="12">
        <v>8348.5</v>
      </c>
    </row>
    <row r="34" spans="1:4" x14ac:dyDescent="0.2">
      <c r="A34" s="7" t="s">
        <v>8</v>
      </c>
      <c r="B34" s="7">
        <v>1200</v>
      </c>
      <c r="C34" s="12">
        <v>7607</v>
      </c>
      <c r="D34" s="12">
        <v>9120</v>
      </c>
    </row>
    <row r="35" spans="1:4" x14ac:dyDescent="0.2">
      <c r="A35" s="7" t="s">
        <v>72</v>
      </c>
      <c r="B35" s="7">
        <v>767</v>
      </c>
      <c r="C35" s="12">
        <v>4638</v>
      </c>
      <c r="D35" s="12">
        <v>5561</v>
      </c>
    </row>
    <row r="36" spans="1:4" x14ac:dyDescent="0.2">
      <c r="A36" s="7" t="s">
        <v>13</v>
      </c>
      <c r="B36" s="7">
        <v>1167</v>
      </c>
      <c r="C36" s="12">
        <v>7513.5</v>
      </c>
      <c r="D36" s="12">
        <v>9008</v>
      </c>
    </row>
    <row r="37" spans="1:4" x14ac:dyDescent="0.2">
      <c r="A37" s="7" t="s">
        <v>17</v>
      </c>
      <c r="B37" s="7">
        <v>631</v>
      </c>
      <c r="C37" s="12">
        <v>3944</v>
      </c>
      <c r="D37" s="12">
        <v>4728.5</v>
      </c>
    </row>
    <row r="38" spans="1:4" x14ac:dyDescent="0.2">
      <c r="A38" s="7" t="s">
        <v>20</v>
      </c>
      <c r="B38" s="7">
        <v>1291</v>
      </c>
      <c r="C38" s="12">
        <v>7932</v>
      </c>
      <c r="D38" s="12">
        <v>9510</v>
      </c>
    </row>
    <row r="39" spans="1:4" x14ac:dyDescent="0.2">
      <c r="A39" s="7" t="s">
        <v>22</v>
      </c>
      <c r="B39" s="7">
        <v>721</v>
      </c>
      <c r="C39" s="12">
        <v>4488</v>
      </c>
      <c r="D39" s="12">
        <v>5380.5</v>
      </c>
    </row>
    <row r="40" spans="1:4" x14ac:dyDescent="0.2">
      <c r="A40" s="7" t="s">
        <v>24</v>
      </c>
      <c r="B40" s="7">
        <v>1057</v>
      </c>
      <c r="C40" s="12">
        <v>6363</v>
      </c>
      <c r="D40" s="12">
        <v>7629</v>
      </c>
    </row>
    <row r="41" spans="1:4" x14ac:dyDescent="0.2">
      <c r="A41" s="7" t="s">
        <v>27</v>
      </c>
      <c r="B41" s="7">
        <v>313</v>
      </c>
      <c r="C41" s="12">
        <v>1831.5</v>
      </c>
      <c r="D41" s="12">
        <v>2195.5</v>
      </c>
    </row>
    <row r="42" spans="1:4" x14ac:dyDescent="0.2">
      <c r="A42" s="7" t="s">
        <v>29</v>
      </c>
      <c r="B42" s="7">
        <v>2415</v>
      </c>
      <c r="C42" s="12">
        <v>15176.5</v>
      </c>
      <c r="D42" s="12">
        <v>18195.5</v>
      </c>
    </row>
    <row r="43" spans="1:4" x14ac:dyDescent="0.2">
      <c r="A43" s="7" t="s">
        <v>32</v>
      </c>
      <c r="B43" s="7">
        <v>774</v>
      </c>
      <c r="C43" s="12">
        <v>4913</v>
      </c>
      <c r="D43" s="12">
        <v>5890.5</v>
      </c>
    </row>
    <row r="44" spans="1:4" x14ac:dyDescent="0.2">
      <c r="A44" s="7" t="s">
        <v>71</v>
      </c>
      <c r="B44" s="7">
        <v>362</v>
      </c>
      <c r="C44" s="12">
        <v>2313</v>
      </c>
      <c r="D44" s="12">
        <v>2773</v>
      </c>
    </row>
    <row r="45" spans="1:4" x14ac:dyDescent="0.2">
      <c r="A45" s="7" t="s">
        <v>38</v>
      </c>
      <c r="B45" s="7">
        <v>332</v>
      </c>
      <c r="C45" s="12">
        <v>2081.5</v>
      </c>
      <c r="D45" s="12">
        <v>2495.5</v>
      </c>
    </row>
    <row r="46" spans="1:4" x14ac:dyDescent="0.2">
      <c r="A46" s="7" t="s">
        <v>39</v>
      </c>
      <c r="B46" s="7">
        <v>1639</v>
      </c>
      <c r="C46" s="12">
        <v>10457.5</v>
      </c>
      <c r="D46" s="12">
        <v>12537.5</v>
      </c>
    </row>
    <row r="47" spans="1:4" x14ac:dyDescent="0.2">
      <c r="A47" s="7" t="s">
        <v>41</v>
      </c>
      <c r="B47" s="7">
        <v>380</v>
      </c>
      <c r="C47" s="12">
        <v>2444</v>
      </c>
      <c r="D47" s="12">
        <v>2930</v>
      </c>
    </row>
    <row r="48" spans="1:4" x14ac:dyDescent="0.2">
      <c r="A48" s="7" t="s">
        <v>43</v>
      </c>
      <c r="B48" s="7">
        <v>1057</v>
      </c>
      <c r="C48" s="12">
        <v>6575.5</v>
      </c>
      <c r="D48" s="12">
        <v>7883.5</v>
      </c>
    </row>
    <row r="49" spans="1:4" x14ac:dyDescent="0.2">
      <c r="A49" s="7" t="s">
        <v>16</v>
      </c>
      <c r="B49" s="7">
        <v>6309</v>
      </c>
      <c r="C49" s="12">
        <v>39611</v>
      </c>
      <c r="D49" s="12">
        <v>47489.5</v>
      </c>
    </row>
    <row r="50" spans="1:4" x14ac:dyDescent="0.2">
      <c r="A50" s="7" t="s">
        <v>52</v>
      </c>
      <c r="B50" s="7">
        <v>546</v>
      </c>
      <c r="C50" s="13">
        <v>3413</v>
      </c>
      <c r="D50" s="13">
        <v>4091.5</v>
      </c>
    </row>
    <row r="51" spans="1:4" x14ac:dyDescent="0.2">
      <c r="A51" s="8" t="s">
        <v>3</v>
      </c>
      <c r="B51" s="9">
        <f>SUM(B1:B50)</f>
        <v>73597</v>
      </c>
      <c r="C51" s="29">
        <f>SUM(C1:C50)</f>
        <v>458750</v>
      </c>
      <c r="D51" s="12">
        <f>SUM(D1:D50)</f>
        <v>550000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1"/>
  <sheetViews>
    <sheetView tabSelected="1" workbookViewId="0">
      <selection activeCell="F13" sqref="F13"/>
    </sheetView>
  </sheetViews>
  <sheetFormatPr baseColWidth="10" defaultRowHeight="15" x14ac:dyDescent="0.25"/>
  <cols>
    <col min="1" max="1" width="13.42578125" customWidth="1"/>
    <col min="2" max="2" width="21.85546875" customWidth="1"/>
    <col min="3" max="4" width="14.42578125" customWidth="1"/>
    <col min="5" max="5" width="14.7109375" customWidth="1"/>
    <col min="6" max="10" width="14.42578125" customWidth="1"/>
  </cols>
  <sheetData>
    <row r="1" spans="1:9" ht="21" x14ac:dyDescent="0.35">
      <c r="A1" s="26" t="s">
        <v>56</v>
      </c>
      <c r="B1" s="19"/>
      <c r="C1" s="19"/>
      <c r="D1" s="19"/>
      <c r="E1" s="19"/>
      <c r="F1" s="19"/>
      <c r="G1" s="19"/>
      <c r="H1" s="19"/>
      <c r="I1" s="19"/>
    </row>
    <row r="3" spans="1:9" ht="18.75" x14ac:dyDescent="0.3">
      <c r="A3" s="2" t="s">
        <v>69</v>
      </c>
    </row>
    <row r="4" spans="1:9" ht="15.75" thickBot="1" x14ac:dyDescent="0.3">
      <c r="A4" s="27" t="s">
        <v>70</v>
      </c>
      <c r="D4" s="30" t="s">
        <v>53</v>
      </c>
      <c r="E4" s="30"/>
      <c r="F4" s="30"/>
    </row>
    <row r="5" spans="1:9" ht="15.75" thickBot="1" x14ac:dyDescent="0.3">
      <c r="A5" t="s">
        <v>0</v>
      </c>
      <c r="B5" s="1"/>
      <c r="C5" s="1"/>
      <c r="D5" s="31" t="s">
        <v>5</v>
      </c>
      <c r="E5" s="32"/>
      <c r="F5" s="33"/>
    </row>
    <row r="6" spans="1:9" ht="15.75" thickBot="1" x14ac:dyDescent="0.3">
      <c r="B6" s="1"/>
      <c r="C6" s="1"/>
      <c r="D6" s="10"/>
      <c r="E6" s="10"/>
      <c r="F6" s="10"/>
    </row>
    <row r="7" spans="1:9" ht="15.75" thickBot="1" x14ac:dyDescent="0.3">
      <c r="A7" t="s">
        <v>1</v>
      </c>
      <c r="D7" s="14"/>
      <c r="E7" s="16">
        <f>VLOOKUP($D$5,Population!$A$1:$B$50,2,0)</f>
        <v>960</v>
      </c>
      <c r="F7" s="14"/>
    </row>
    <row r="8" spans="1:9" ht="15.75" thickBot="1" x14ac:dyDescent="0.3">
      <c r="D8" s="10"/>
      <c r="E8" s="11"/>
      <c r="F8" s="10"/>
    </row>
    <row r="9" spans="1:9" ht="15.75" thickBot="1" x14ac:dyDescent="0.3">
      <c r="A9" t="s">
        <v>2</v>
      </c>
      <c r="D9" s="14"/>
      <c r="E9" s="16">
        <f>Population!$B$51</f>
        <v>73597</v>
      </c>
      <c r="F9" s="15"/>
    </row>
    <row r="11" spans="1:9" x14ac:dyDescent="0.25">
      <c r="A11" s="4" t="s">
        <v>60</v>
      </c>
    </row>
    <row r="12" spans="1:9" x14ac:dyDescent="0.25">
      <c r="G12" s="3"/>
    </row>
    <row r="13" spans="1:9" x14ac:dyDescent="0.25">
      <c r="A13" t="s">
        <v>57</v>
      </c>
      <c r="C13" s="20">
        <v>970872</v>
      </c>
    </row>
    <row r="14" spans="1:9" x14ac:dyDescent="0.25">
      <c r="A14" t="s">
        <v>62</v>
      </c>
      <c r="C14" s="21">
        <v>458750</v>
      </c>
    </row>
    <row r="15" spans="1:9" x14ac:dyDescent="0.25">
      <c r="C15" s="23">
        <f>C13-C14</f>
        <v>512122</v>
      </c>
    </row>
    <row r="16" spans="1:9" x14ac:dyDescent="0.25">
      <c r="C16" s="23"/>
    </row>
    <row r="17" spans="1:11" x14ac:dyDescent="0.25">
      <c r="A17" s="4" t="s">
        <v>59</v>
      </c>
      <c r="B17" s="4"/>
      <c r="C17" s="22">
        <f>C15</f>
        <v>512122</v>
      </c>
    </row>
    <row r="18" spans="1:11" x14ac:dyDescent="0.25">
      <c r="A18" s="4"/>
      <c r="B18" s="4"/>
      <c r="C18" s="22"/>
    </row>
    <row r="19" spans="1:11" x14ac:dyDescent="0.25">
      <c r="A19" s="28" t="s">
        <v>67</v>
      </c>
      <c r="B19" s="28"/>
      <c r="C19" s="20">
        <f>C13/E9*E7</f>
        <v>12664.064024348818</v>
      </c>
    </row>
    <row r="20" spans="1:11" x14ac:dyDescent="0.25">
      <c r="A20" s="28" t="s">
        <v>68</v>
      </c>
      <c r="B20" s="28"/>
      <c r="C20" s="21">
        <f>VLOOKUP($D$5,Population!$A$1:$D$50,3,0)</f>
        <v>5944.5</v>
      </c>
    </row>
    <row r="22" spans="1:11" x14ac:dyDescent="0.25">
      <c r="A22" s="4" t="s">
        <v>61</v>
      </c>
      <c r="B22" s="4"/>
      <c r="C22" s="18">
        <f>C19-C20</f>
        <v>6719.5640243488178</v>
      </c>
    </row>
    <row r="24" spans="1:11" x14ac:dyDescent="0.25">
      <c r="A24" s="5" t="s">
        <v>54</v>
      </c>
      <c r="B24" s="5"/>
      <c r="C24" s="17" t="s">
        <v>65</v>
      </c>
      <c r="D24" s="17" t="s">
        <v>4</v>
      </c>
      <c r="E24" s="17" t="s">
        <v>55</v>
      </c>
      <c r="F24" s="18">
        <f>C22</f>
        <v>6719.5640243488178</v>
      </c>
      <c r="H24" s="3"/>
      <c r="I24" s="3"/>
      <c r="J24" s="3"/>
      <c r="K24" s="3"/>
    </row>
    <row r="27" spans="1:11" x14ac:dyDescent="0.25">
      <c r="A27" s="4" t="s">
        <v>63</v>
      </c>
    </row>
    <row r="29" spans="1:11" x14ac:dyDescent="0.25">
      <c r="A29" t="s">
        <v>58</v>
      </c>
      <c r="C29" s="3">
        <v>716521</v>
      </c>
    </row>
    <row r="30" spans="1:11" x14ac:dyDescent="0.25">
      <c r="A30" t="s">
        <v>62</v>
      </c>
      <c r="C30" s="24">
        <v>550000</v>
      </c>
    </row>
    <row r="31" spans="1:11" x14ac:dyDescent="0.25">
      <c r="C31" s="3">
        <f>C29-C30</f>
        <v>166521</v>
      </c>
    </row>
    <row r="32" spans="1:11" x14ac:dyDescent="0.25">
      <c r="C32" s="3"/>
    </row>
    <row r="33" spans="1:10" x14ac:dyDescent="0.25">
      <c r="A33" s="4" t="s">
        <v>59</v>
      </c>
      <c r="C33" s="25">
        <f>C31</f>
        <v>166521</v>
      </c>
    </row>
    <row r="34" spans="1:10" x14ac:dyDescent="0.25">
      <c r="A34" s="4"/>
      <c r="C34" s="25"/>
    </row>
    <row r="35" spans="1:10" x14ac:dyDescent="0.25">
      <c r="A35" s="28" t="s">
        <v>67</v>
      </c>
      <c r="C35" s="20">
        <f>C29/E9*E7</f>
        <v>9346.3070505591259</v>
      </c>
    </row>
    <row r="36" spans="1:10" x14ac:dyDescent="0.25">
      <c r="A36" s="28" t="s">
        <v>68</v>
      </c>
      <c r="C36" s="21">
        <f>VLOOKUP($D$5,Population!$A$1:$D$50,4,0)</f>
        <v>7127</v>
      </c>
    </row>
    <row r="37" spans="1:10" x14ac:dyDescent="0.25">
      <c r="C37" s="3"/>
    </row>
    <row r="38" spans="1:10" x14ac:dyDescent="0.25">
      <c r="A38" s="4" t="s">
        <v>64</v>
      </c>
      <c r="B38" s="4"/>
      <c r="C38" s="18">
        <f>C35-C36</f>
        <v>2219.3070505591259</v>
      </c>
    </row>
    <row r="39" spans="1:10" x14ac:dyDescent="0.25">
      <c r="C39" s="3"/>
    </row>
    <row r="40" spans="1:10" x14ac:dyDescent="0.25">
      <c r="A40" s="5" t="s">
        <v>54</v>
      </c>
      <c r="B40" s="5"/>
      <c r="C40" s="17" t="s">
        <v>66</v>
      </c>
      <c r="D40" s="17" t="s">
        <v>4</v>
      </c>
      <c r="E40" s="17" t="s">
        <v>55</v>
      </c>
      <c r="F40" s="18">
        <f>C38</f>
        <v>2219.3070505591259</v>
      </c>
      <c r="H40" s="3"/>
      <c r="J40" s="3"/>
    </row>
    <row r="41" spans="1:10" x14ac:dyDescent="0.25">
      <c r="C41" s="3"/>
    </row>
  </sheetData>
  <dataConsolidate/>
  <mergeCells count="2">
    <mergeCell ref="D4:F4"/>
    <mergeCell ref="D5:F5"/>
  </mergeCells>
  <pageMargins left="0.25" right="0.25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Population!$A$1:$A$50</xm:f>
          </x14:formula1>
          <xm:sqref>H5</xm:sqref>
        </x14:dataValidation>
        <x14:dataValidation type="list" allowBlank="1" showInputMessage="1" showErrorMessage="1">
          <x14:formula1>
            <xm:f>Population!$A$1:$A$50</xm:f>
          </x14:formula1>
          <xm:sqref>D5:F5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Population</vt:lpstr>
      <vt:lpstr>Comptes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Buchwalder Julien</dc:creator>
  <cp:lastModifiedBy>Buchwalder Julien</cp:lastModifiedBy>
  <cp:lastPrinted>2024-10-10T06:58:44Z</cp:lastPrinted>
  <dcterms:created xsi:type="dcterms:W3CDTF">2019-10-04T12:09:07Z</dcterms:created>
  <dcterms:modified xsi:type="dcterms:W3CDTF">2024-10-10T07:00:13Z</dcterms:modified>
</cp:coreProperties>
</file>