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UA\MCH2\Cours aux caissiers\Cours 02.10.2025\"/>
    </mc:Choice>
  </mc:AlternateContent>
  <xr:revisionPtr revIDLastSave="0" documentId="8_{A0E1D7EF-784B-48AE-B3D6-DB268649D6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4" i="1" l="1"/>
  <c r="C22" i="1"/>
  <c r="E22" i="1" s="1"/>
  <c r="C20" i="1"/>
  <c r="B17" i="1"/>
  <c r="C15" i="1" s="1"/>
  <c r="C16" i="1"/>
  <c r="C14" i="1"/>
  <c r="C13" i="1"/>
  <c r="C12" i="1"/>
  <c r="C10" i="1"/>
  <c r="C9" i="1"/>
  <c r="C8" i="1"/>
  <c r="C6" i="1"/>
  <c r="C5" i="1"/>
  <c r="C4" i="1"/>
  <c r="C2" i="1"/>
  <c r="C3" i="1" l="1"/>
  <c r="C7" i="1"/>
  <c r="C11" i="1"/>
  <c r="C23" i="1" s="1"/>
  <c r="E23" i="1" s="1"/>
  <c r="E20" i="1"/>
  <c r="C21" i="1" l="1"/>
  <c r="E21" i="1" l="1"/>
  <c r="C24" i="1"/>
  <c r="E24" i="1" l="1"/>
  <c r="F21" i="1"/>
  <c r="F22" i="1"/>
</calcChain>
</file>

<file path=xl/sharedStrings.xml><?xml version="1.0" encoding="utf-8"?>
<sst xmlns="http://schemas.openxmlformats.org/spreadsheetml/2006/main" count="43" uniqueCount="29">
  <si>
    <t>Montant HT</t>
  </si>
  <si>
    <t>Cercueil bois massif sapin couleur naturel / interieur ivoire bordure bordeau</t>
  </si>
  <si>
    <t>C</t>
  </si>
  <si>
    <t>Levée de corps hôpital</t>
  </si>
  <si>
    <t>B</t>
  </si>
  <si>
    <t>D</t>
  </si>
  <si>
    <t>Toilette mortuaire/Préparation défunt/Habillement</t>
  </si>
  <si>
    <t>Livraison/Préparation du cercueil et de la chambre mortuaire</t>
  </si>
  <si>
    <t>Matériels divers/Housse biodégradable/Désinfectant</t>
  </si>
  <si>
    <t>Personnel d'accompagnement préparation défunt / cérémonie</t>
  </si>
  <si>
    <t>Démarches, formalités, déplacements</t>
  </si>
  <si>
    <t>A</t>
  </si>
  <si>
    <t>Organisation, accompagnement, convoi corbillard, cérémonie, remise Urne</t>
  </si>
  <si>
    <t>Taxe/location salle de préparation</t>
  </si>
  <si>
    <t>Croix cérémonie en chêne pour cérémonie</t>
  </si>
  <si>
    <t>Christ sur cercueil</t>
  </si>
  <si>
    <t>Décoration fleurs intérieur cercueil</t>
  </si>
  <si>
    <t>E</t>
  </si>
  <si>
    <t>6 pièces au lieu de 4 Poignées et vis décoratives</t>
  </si>
  <si>
    <t>Norme</t>
  </si>
  <si>
    <t>Facture</t>
  </si>
  <si>
    <t>Ecart</t>
  </si>
  <si>
    <r>
      <t xml:space="preserve">Frais administratifs </t>
    </r>
    <r>
      <rPr>
        <sz val="11"/>
        <color rgb="FF000000"/>
        <rFont val="ArialMT"/>
      </rPr>
      <t>: acte de décès à l’Etat civil, autres formalités</t>
    </r>
  </si>
  <si>
    <r>
      <t xml:space="preserve">Enlèvement du corps </t>
    </r>
    <r>
      <rPr>
        <sz val="11"/>
        <color rgb="FF000000"/>
        <rFont val="ArialMT"/>
      </rPr>
      <t>: enlèvement du corps y compris housse, transport et morgue</t>
    </r>
  </si>
  <si>
    <r>
      <t xml:space="preserve">Acquisition du cercueil </t>
    </r>
    <r>
      <rPr>
        <sz val="11"/>
        <color rgb="FF000000"/>
        <rFont val="ArialMT"/>
      </rPr>
      <t>: cercueil y compris intérieur et coussin</t>
    </r>
  </si>
  <si>
    <r>
      <t xml:space="preserve">Frais d’ensevelissement </t>
    </r>
    <r>
      <rPr>
        <sz val="11"/>
        <color rgb="FF000000"/>
        <rFont val="ArialMT"/>
      </rPr>
      <t>: mise en bière, toilette et habillement, cérémonie, frais de transport, frais d’ensevelissement (</t>
    </r>
    <r>
      <rPr>
        <b/>
        <sz val="11"/>
        <color rgb="FFFF0000"/>
        <rFont val="ArialMT"/>
      </rPr>
      <t>creusage du cimetière</t>
    </r>
    <r>
      <rPr>
        <sz val="11"/>
        <color rgb="FF000000"/>
        <rFont val="ArialMT"/>
      </rPr>
      <t>, croix en chêne et nom / crémation, urne et jardin du souvenir)</t>
    </r>
  </si>
  <si>
    <t>Eléments facturés</t>
  </si>
  <si>
    <t>Frais d'incinération</t>
  </si>
  <si>
    <t>Mise en bière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</si>
</sst>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i/>
      <u val="singleAccounting"/>
      <sz val="11"/>
      <color theme="1"/>
      <name val="Calibri"/>
      <family val="2"/>
      <scheme val="minor"/>
    </font>
    <font>
      <b/>
      <sz val="11"/>
      <color rgb="FF000000"/>
      <name val="Arial-BoldMT"/>
    </font>
    <font>
      <sz val="11"/>
      <color rgb="FF000000"/>
      <name val="ArialMT"/>
    </font>
    <font>
      <b/>
      <sz val="11"/>
      <color rgb="FFFF0000"/>
      <name val="ArialM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164" fontId="3" fillId="0" borderId="0" xfId="1" applyNumberFormat="1" applyFont="1"/>
    <xf numFmtId="164" fontId="0" fillId="0" borderId="0" xfId="1" applyNumberFormat="1" applyFont="1"/>
    <xf numFmtId="164" fontId="0" fillId="0" borderId="0" xfId="0" applyNumberFormat="1" applyAlignment="1">
      <alignment horizontal="center"/>
    </xf>
    <xf numFmtId="164" fontId="0" fillId="0" borderId="0" xfId="0" applyNumberFormat="1"/>
    <xf numFmtId="0" fontId="4" fillId="0" borderId="0" xfId="0" applyFont="1"/>
    <xf numFmtId="164" fontId="0" fillId="2" borderId="0" xfId="1" applyNumberFormat="1" applyFont="1" applyFill="1" applyProtection="1">
      <protection locked="0"/>
    </xf>
    <xf numFmtId="164" fontId="0" fillId="3" borderId="0" xfId="0" applyNumberFormat="1" applyFill="1" applyAlignment="1">
      <alignment horizontal="center"/>
    </xf>
    <xf numFmtId="164" fontId="0" fillId="2" borderId="1" xfId="1" applyNumberFormat="1" applyFont="1" applyFill="1" applyBorder="1" applyProtection="1">
      <protection locked="0"/>
    </xf>
    <xf numFmtId="164" fontId="2" fillId="0" borderId="0" xfId="1" applyNumberFormat="1" applyFont="1"/>
    <xf numFmtId="164" fontId="2" fillId="2" borderId="2" xfId="1" applyNumberFormat="1" applyFont="1" applyFill="1" applyBorder="1" applyProtection="1">
      <protection locked="0"/>
    </xf>
    <xf numFmtId="164" fontId="5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164" fontId="2" fillId="0" borderId="0" xfId="1" applyNumberFormat="1" applyFont="1" applyAlignment="1">
      <alignment horizontal="center"/>
    </xf>
    <xf numFmtId="0" fontId="3" fillId="0" borderId="0" xfId="0" applyFont="1"/>
    <xf numFmtId="43" fontId="0" fillId="0" borderId="0" xfId="1" applyFont="1"/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F24"/>
  <sheetViews>
    <sheetView tabSelected="1" workbookViewId="0">
      <selection activeCell="F9" sqref="F9"/>
    </sheetView>
  </sheetViews>
  <sheetFormatPr baseColWidth="10" defaultRowHeight="15"/>
  <cols>
    <col min="1" max="1" width="83.28515625" customWidth="1"/>
    <col min="2" max="3" width="11.42578125" style="2"/>
    <col min="4" max="4" width="3.85546875" style="3" customWidth="1"/>
    <col min="5" max="5" width="11.85546875" style="4" bestFit="1" customWidth="1"/>
  </cols>
  <sheetData>
    <row r="1" spans="1:4">
      <c r="A1" s="16" t="s">
        <v>26</v>
      </c>
      <c r="B1" s="1" t="s">
        <v>0</v>
      </c>
    </row>
    <row r="2" spans="1:4">
      <c r="A2" s="5" t="s">
        <v>1</v>
      </c>
      <c r="B2" s="6">
        <v>1850</v>
      </c>
      <c r="C2" s="2">
        <f>MROUND(B2*$C$17/$B$17,0.05)</f>
        <v>1989.1000000000001</v>
      </c>
      <c r="D2" s="3" t="s">
        <v>2</v>
      </c>
    </row>
    <row r="3" spans="1:4">
      <c r="A3" s="5" t="s">
        <v>3</v>
      </c>
      <c r="B3" s="6">
        <v>190</v>
      </c>
      <c r="C3" s="2">
        <f t="shared" ref="C3:C16" si="0">MROUND(B3*$C$17/$B$17,0.05)</f>
        <v>204.3</v>
      </c>
      <c r="D3" s="3" t="s">
        <v>4</v>
      </c>
    </row>
    <row r="4" spans="1:4">
      <c r="A4" s="5" t="s">
        <v>28</v>
      </c>
      <c r="B4" s="6">
        <v>240</v>
      </c>
      <c r="C4" s="2">
        <f t="shared" si="0"/>
        <v>258.05</v>
      </c>
      <c r="D4" s="3" t="s">
        <v>5</v>
      </c>
    </row>
    <row r="5" spans="1:4">
      <c r="A5" s="5" t="s">
        <v>6</v>
      </c>
      <c r="B5" s="6">
        <v>250</v>
      </c>
      <c r="C5" s="2">
        <f t="shared" si="0"/>
        <v>268.8</v>
      </c>
      <c r="D5" s="3" t="s">
        <v>5</v>
      </c>
    </row>
    <row r="6" spans="1:4">
      <c r="A6" s="5" t="s">
        <v>7</v>
      </c>
      <c r="B6" s="6">
        <v>130</v>
      </c>
      <c r="C6" s="2">
        <f t="shared" si="0"/>
        <v>139.75</v>
      </c>
      <c r="D6" s="3" t="s">
        <v>4</v>
      </c>
    </row>
    <row r="7" spans="1:4">
      <c r="A7" s="5" t="s">
        <v>8</v>
      </c>
      <c r="B7" s="6">
        <v>147</v>
      </c>
      <c r="C7" s="2">
        <f t="shared" si="0"/>
        <v>158.05000000000001</v>
      </c>
      <c r="D7" s="3" t="s">
        <v>4</v>
      </c>
    </row>
    <row r="8" spans="1:4">
      <c r="A8" s="5" t="s">
        <v>9</v>
      </c>
      <c r="B8" s="6">
        <v>180</v>
      </c>
      <c r="C8" s="2">
        <f t="shared" si="0"/>
        <v>193.55</v>
      </c>
      <c r="D8" s="3" t="s">
        <v>5</v>
      </c>
    </row>
    <row r="9" spans="1:4">
      <c r="A9" s="5" t="s">
        <v>10</v>
      </c>
      <c r="B9" s="6">
        <v>275</v>
      </c>
      <c r="C9" s="2">
        <f t="shared" si="0"/>
        <v>295.7</v>
      </c>
      <c r="D9" s="3" t="s">
        <v>11</v>
      </c>
    </row>
    <row r="10" spans="1:4">
      <c r="A10" s="5" t="s">
        <v>12</v>
      </c>
      <c r="B10" s="6">
        <v>290</v>
      </c>
      <c r="C10" s="2">
        <f t="shared" si="0"/>
        <v>311.8</v>
      </c>
      <c r="D10" s="3" t="s">
        <v>5</v>
      </c>
    </row>
    <row r="11" spans="1:4">
      <c r="A11" s="5" t="s">
        <v>27</v>
      </c>
      <c r="B11" s="6">
        <v>340</v>
      </c>
      <c r="C11" s="2">
        <f t="shared" si="0"/>
        <v>365.55</v>
      </c>
      <c r="D11" s="3" t="s">
        <v>5</v>
      </c>
    </row>
    <row r="12" spans="1:4">
      <c r="A12" s="5" t="s">
        <v>13</v>
      </c>
      <c r="B12" s="6">
        <v>98</v>
      </c>
      <c r="C12" s="2">
        <f t="shared" si="0"/>
        <v>105.35000000000001</v>
      </c>
      <c r="D12" s="3" t="s">
        <v>4</v>
      </c>
    </row>
    <row r="13" spans="1:4">
      <c r="A13" s="5" t="s">
        <v>14</v>
      </c>
      <c r="B13" s="6">
        <v>0</v>
      </c>
      <c r="C13" s="2">
        <f t="shared" si="0"/>
        <v>0</v>
      </c>
      <c r="D13" s="3" t="s">
        <v>5</v>
      </c>
    </row>
    <row r="14" spans="1:4">
      <c r="A14" s="5" t="s">
        <v>15</v>
      </c>
      <c r="B14" s="6">
        <v>0</v>
      </c>
      <c r="C14" s="2">
        <f t="shared" si="0"/>
        <v>0</v>
      </c>
      <c r="D14" s="3" t="s">
        <v>5</v>
      </c>
    </row>
    <row r="15" spans="1:4">
      <c r="A15" s="5" t="s">
        <v>16</v>
      </c>
      <c r="B15" s="6">
        <v>0</v>
      </c>
      <c r="C15" s="2">
        <f t="shared" si="0"/>
        <v>0</v>
      </c>
      <c r="D15" s="7" t="s">
        <v>17</v>
      </c>
    </row>
    <row r="16" spans="1:4">
      <c r="A16" s="5" t="s">
        <v>18</v>
      </c>
      <c r="B16" s="8">
        <v>0</v>
      </c>
      <c r="C16" s="2">
        <f t="shared" si="0"/>
        <v>0</v>
      </c>
      <c r="D16" s="3" t="s">
        <v>2</v>
      </c>
    </row>
    <row r="17" spans="1:6">
      <c r="B17" s="9">
        <f>SUM(B2:B16)</f>
        <v>3990</v>
      </c>
      <c r="C17" s="10">
        <v>4290</v>
      </c>
    </row>
    <row r="19" spans="1:6" ht="17.25">
      <c r="B19" s="11" t="s">
        <v>19</v>
      </c>
      <c r="C19" s="11" t="s">
        <v>20</v>
      </c>
      <c r="D19" s="12"/>
      <c r="E19" s="12" t="s">
        <v>21</v>
      </c>
    </row>
    <row r="20" spans="1:6">
      <c r="A20" s="13" t="s">
        <v>22</v>
      </c>
      <c r="B20" s="2">
        <v>300</v>
      </c>
      <c r="C20" s="2">
        <f>SUMIFS($C$2:$C$16,$D$2:$D$16,D20)</f>
        <v>295.7</v>
      </c>
      <c r="D20" s="3" t="s">
        <v>11</v>
      </c>
      <c r="E20" s="2">
        <f>B20-C20</f>
        <v>4.3000000000000114</v>
      </c>
    </row>
    <row r="21" spans="1:6">
      <c r="A21" s="13" t="s">
        <v>23</v>
      </c>
      <c r="B21" s="2">
        <v>600</v>
      </c>
      <c r="C21" s="2">
        <f t="shared" ref="C21:C23" si="1">SUMIFS($C$2:$C$16,$D$2:$D$16,D21)</f>
        <v>607.45000000000005</v>
      </c>
      <c r="D21" s="3" t="s">
        <v>4</v>
      </c>
      <c r="E21" s="2">
        <f t="shared" ref="E21:E23" si="2">B21-C21</f>
        <v>-7.4500000000000455</v>
      </c>
      <c r="F21" s="17">
        <f>MROUND(F24*$E$21/-SUM($E$21:$E$22),-0.05)</f>
        <v>-2.7</v>
      </c>
    </row>
    <row r="22" spans="1:6">
      <c r="A22" s="13" t="s">
        <v>24</v>
      </c>
      <c r="B22" s="2">
        <v>1200</v>
      </c>
      <c r="C22" s="2">
        <f t="shared" si="1"/>
        <v>1989.1000000000001</v>
      </c>
      <c r="D22" s="3" t="s">
        <v>2</v>
      </c>
      <c r="E22" s="2">
        <f t="shared" si="2"/>
        <v>-789.10000000000014</v>
      </c>
      <c r="F22" s="17">
        <f>MROUND(F24*$E$22/-SUM($E$21:$E$22),-0.05)</f>
        <v>-287.3</v>
      </c>
    </row>
    <row r="23" spans="1:6" ht="45">
      <c r="A23" s="14" t="s">
        <v>25</v>
      </c>
      <c r="B23" s="2">
        <v>1900</v>
      </c>
      <c r="C23" s="2">
        <f t="shared" si="1"/>
        <v>1397.75</v>
      </c>
      <c r="D23" s="3" t="s">
        <v>5</v>
      </c>
      <c r="E23" s="2">
        <f t="shared" si="2"/>
        <v>502.25</v>
      </c>
    </row>
    <row r="24" spans="1:6">
      <c r="B24" s="9">
        <f>SUM(B20:B23)</f>
        <v>4000</v>
      </c>
      <c r="C24" s="9">
        <f>SUM(C20:C23)</f>
        <v>4290</v>
      </c>
      <c r="D24" s="15"/>
      <c r="E24" s="9">
        <f t="shared" ref="E24" si="3">SUM(E20:E23)</f>
        <v>-290.00000000000023</v>
      </c>
      <c r="F24" s="17">
        <v>290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François Biedermann</dc:creator>
  <cp:lastModifiedBy>Buchwalder Julien</cp:lastModifiedBy>
  <dcterms:created xsi:type="dcterms:W3CDTF">2025-04-10T07:58:20Z</dcterms:created>
  <dcterms:modified xsi:type="dcterms:W3CDTF">2025-10-17T08:16:20Z</dcterms:modified>
</cp:coreProperties>
</file>