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G:\UA\MCH2\Cours aux caissiers\Cours 02.10.2025\"/>
    </mc:Choice>
  </mc:AlternateContent>
  <xr:revisionPtr revIDLastSave="0" documentId="8_{7C439AB6-8F9A-4C21-A3A2-E5D814F5F3B8}" xr6:coauthVersionLast="47" xr6:coauthVersionMax="47" xr10:uidLastSave="{00000000-0000-0000-0000-000000000000}"/>
  <bookViews>
    <workbookView xWindow="-120" yWindow="-120" windowWidth="29040" windowHeight="15720" xr2:uid="{FBEA3293-D7D8-4CB8-BB38-776F0B3243B1}"/>
  </bookViews>
  <sheets>
    <sheet name="Feuille de travail" sheetId="1" r:id="rId1"/>
    <sheet name="Données fixes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4" i="1" l="1"/>
  <c r="E13" i="1"/>
  <c r="E9" i="1"/>
  <c r="D15" i="1"/>
  <c r="D10" i="1"/>
  <c r="D11" i="1" s="1"/>
  <c r="D12" i="1" s="1"/>
  <c r="A6" i="1"/>
  <c r="D17" i="1" l="1"/>
  <c r="D18" i="1" s="1"/>
  <c r="D19" i="1" s="1"/>
  <c r="D24" i="1" s="1"/>
  <c r="D25" i="1"/>
</calcChain>
</file>

<file path=xl/sharedStrings.xml><?xml version="1.0" encoding="utf-8"?>
<sst xmlns="http://schemas.openxmlformats.org/spreadsheetml/2006/main" count="44" uniqueCount="38">
  <si>
    <t xml:space="preserve">Evaluation des biens immobiliers du patrimoine financier </t>
  </si>
  <si>
    <t>Dénomination du bien</t>
  </si>
  <si>
    <t>appartement XYZ</t>
  </si>
  <si>
    <t>Numéro de compte MCH2 (format XXXXX.XX)</t>
  </si>
  <si>
    <t>Valeur comptable du bâtiment avant réévaluation (CHF)</t>
  </si>
  <si>
    <t>Valeur officielle du bâtiment (CHF)</t>
  </si>
  <si>
    <t>Valeur du terrain (CHF)</t>
  </si>
  <si>
    <t>Valeur incendie (CHF)</t>
  </si>
  <si>
    <t>Année de fin de construction du bâtiment / dernière rénovation importante
(laissez vide si pas terminé)</t>
  </si>
  <si>
    <t>Amortissement</t>
  </si>
  <si>
    <t>Valeur substentielle amortie</t>
  </si>
  <si>
    <t>Valeur substantielle du bien</t>
  </si>
  <si>
    <t>Prix du m2 du terrain dans la localité</t>
  </si>
  <si>
    <t>Jusqu'à CHF 100/m2</t>
  </si>
  <si>
    <t>Etat du bâtiment</t>
  </si>
  <si>
    <t>A rénover</t>
  </si>
  <si>
    <t>Evaluation du bien (1 à 9)</t>
  </si>
  <si>
    <t>Revenus locatifs annuel théorique (brut)</t>
  </si>
  <si>
    <t>Taux de capitalisation</t>
  </si>
  <si>
    <t>Valeur de rendement</t>
  </si>
  <si>
    <t>Valeur vénale du bien</t>
  </si>
  <si>
    <t>Ecritures de comptabilisation</t>
  </si>
  <si>
    <t>Libellé</t>
  </si>
  <si>
    <t>Débit</t>
  </si>
  <si>
    <t>Crédit</t>
  </si>
  <si>
    <t>Montant</t>
  </si>
  <si>
    <t>Réévaluation du bien du PF (revalorisation)</t>
  </si>
  <si>
    <t>10840.xx</t>
  </si>
  <si>
    <t>9630.44430.xx</t>
  </si>
  <si>
    <t>Réévaluation du bien du PF (dévalorisation)</t>
  </si>
  <si>
    <t>9360.34410.xx</t>
  </si>
  <si>
    <t>Valeur du terrain</t>
  </si>
  <si>
    <t>Pondération</t>
  </si>
  <si>
    <t>Valeur du bien</t>
  </si>
  <si>
    <t>Jusqu'à 250/m2</t>
  </si>
  <si>
    <t>Moyen</t>
  </si>
  <si>
    <t>Supérieur à CHF 250/m2</t>
  </si>
  <si>
    <t>Bon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</si>
</sst>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 &quot;fr.&quot;\ * #,##0.00_ ;_ &quot;fr.&quot;\ * \-#,##0.00_ ;_ &quot;fr.&quot;\ * &quot;-&quot;??_ ;_ @_ "/>
    <numFmt numFmtId="165" formatCode="_ * #,##0.00_ ;_ * \-#,##0.00_ ;_ * &quot;-&quot;??_ ;_ @_ "/>
    <numFmt numFmtId="166" formatCode="_-* #,##0\ [$CHF-100C]_-;\-* #,##0\ [$CHF-100C]_-;_-* &quot;-&quot;??\ [$CHF-100C]_-;_-@_-"/>
    <numFmt numFmtId="167" formatCode="_-* #,##0.00\ [$CHF-100C]_-;\-* #,##0.00\ [$CHF-100C]_-;_-* &quot;-&quot;??\ [$CHF-100C]_-;_-@_-"/>
    <numFmt numFmtId="168" formatCode="_ * #,##0_ ;_ * \-#,##0_ ;_ * &quot;-&quot;??_ ;_ @_ "/>
    <numFmt numFmtId="169" formatCode="0.0%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0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b/>
      <sz val="12"/>
      <color theme="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3" borderId="0" xfId="0" applyFill="1" applyAlignment="1">
      <alignment horizontal="right"/>
    </xf>
    <xf numFmtId="2" fontId="0" fillId="3" borderId="0" xfId="0" applyNumberFormat="1" applyFill="1"/>
    <xf numFmtId="166" fontId="0" fillId="3" borderId="0" xfId="0" applyNumberFormat="1" applyFill="1"/>
    <xf numFmtId="166" fontId="0" fillId="3" borderId="0" xfId="2" applyNumberFormat="1" applyFont="1" applyFill="1"/>
    <xf numFmtId="0" fontId="0" fillId="3" borderId="1" xfId="0" applyFill="1" applyBorder="1" applyAlignment="1">
      <alignment vertical="center"/>
    </xf>
    <xf numFmtId="9" fontId="0" fillId="0" borderId="0" xfId="3" applyFont="1"/>
    <xf numFmtId="0" fontId="0" fillId="0" borderId="0" xfId="0" applyAlignment="1">
      <alignment horizontal="left"/>
    </xf>
    <xf numFmtId="167" fontId="0" fillId="0" borderId="0" xfId="0" applyNumberFormat="1"/>
    <xf numFmtId="166" fontId="4" fillId="0" borderId="3" xfId="0" applyNumberFormat="1" applyFont="1" applyBorder="1"/>
    <xf numFmtId="166" fontId="0" fillId="3" borderId="1" xfId="0" applyNumberFormat="1" applyFill="1" applyBorder="1"/>
    <xf numFmtId="168" fontId="0" fillId="3" borderId="0" xfId="1" applyNumberFormat="1" applyFont="1" applyFill="1"/>
    <xf numFmtId="169" fontId="0" fillId="0" borderId="0" xfId="3" applyNumberFormat="1" applyFont="1"/>
    <xf numFmtId="166" fontId="4" fillId="0" borderId="0" xfId="0" applyNumberFormat="1" applyFont="1"/>
    <xf numFmtId="0" fontId="2" fillId="0" borderId="3" xfId="0" applyFont="1" applyBorder="1"/>
    <xf numFmtId="166" fontId="2" fillId="0" borderId="3" xfId="0" applyNumberFormat="1" applyFont="1" applyBorder="1"/>
    <xf numFmtId="0" fontId="2" fillId="4" borderId="5" xfId="0" applyFont="1" applyFill="1" applyBorder="1"/>
    <xf numFmtId="0" fontId="2" fillId="4" borderId="6" xfId="0" applyFont="1" applyFill="1" applyBorder="1"/>
    <xf numFmtId="0" fontId="2" fillId="4" borderId="7" xfId="0" applyFont="1" applyFill="1" applyBorder="1"/>
    <xf numFmtId="0" fontId="0" fillId="0" borderId="8" xfId="0" applyBorder="1" applyAlignment="1">
      <alignment wrapText="1"/>
    </xf>
    <xf numFmtId="0" fontId="0" fillId="0" borderId="9" xfId="0" applyBorder="1" applyAlignment="1">
      <alignment vertical="center"/>
    </xf>
    <xf numFmtId="167" fontId="0" fillId="0" borderId="10" xfId="0" applyNumberFormat="1" applyBorder="1" applyAlignment="1">
      <alignment vertical="center"/>
    </xf>
    <xf numFmtId="0" fontId="0" fillId="0" borderId="11" xfId="0" applyBorder="1" applyAlignment="1">
      <alignment wrapText="1"/>
    </xf>
    <xf numFmtId="0" fontId="0" fillId="0" borderId="12" xfId="0" applyBorder="1" applyAlignment="1">
      <alignment vertical="center"/>
    </xf>
    <xf numFmtId="167" fontId="0" fillId="0" borderId="13" xfId="0" applyNumberFormat="1" applyBorder="1" applyAlignment="1">
      <alignment vertical="center"/>
    </xf>
    <xf numFmtId="0" fontId="0" fillId="5" borderId="0" xfId="0" applyFill="1"/>
    <xf numFmtId="0" fontId="0" fillId="0" borderId="4" xfId="0" applyBorder="1" applyAlignment="1">
      <alignment horizontal="left"/>
    </xf>
    <xf numFmtId="0" fontId="3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2" xfId="0" applyBorder="1" applyAlignment="1">
      <alignment horizontal="left"/>
    </xf>
    <xf numFmtId="0" fontId="4" fillId="0" borderId="3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left"/>
    </xf>
    <xf numFmtId="0" fontId="5" fillId="2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4">
    <cellStyle name="Milliers" xfId="1" builtinId="3"/>
    <cellStyle name="Monétaire" xfId="2" builtinId="4"/>
    <cellStyle name="Normal" xfId="0" builtinId="0"/>
    <cellStyle name="Pourcentage" xfId="3" builtinId="5"/>
  </cellStyles>
  <dxfs count="3">
    <dxf>
      <fill>
        <patternFill>
          <bgColor theme="1"/>
        </patternFill>
      </fill>
      <border>
        <left/>
        <right/>
        <top/>
        <bottom/>
      </border>
    </dxf>
    <dxf>
      <fill>
        <patternFill>
          <fgColor theme="1"/>
          <bgColor theme="1"/>
        </patternFill>
      </fill>
    </dxf>
    <dxf>
      <fill>
        <patternFill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K:\Jura\2.%20Utilitaires\R&#233;vision\Normes\MCH2\CAFC%20+%20AJECA\9999%202024_Evaluation%20des%20immeubles%20du%20PF.xlsx" TargetMode="External"/><Relationship Id="rId1" Type="http://schemas.openxmlformats.org/officeDocument/2006/relationships/externalLinkPath" Target="file:///K:\Jura\2.%20Utilitaires\R&#233;vision\Normes\MCH2\CAFC%20+%20AJECA\9999%202024_Evaluation%20des%20immeubles%20du%20PF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euille de travail"/>
      <sheetName val="Données fixes"/>
    </sheetNames>
    <sheetDataSet>
      <sheetData sheetId="0"/>
      <sheetData sheetId="1">
        <row r="2">
          <cell r="D2" t="str">
            <v>Valeur du bien</v>
          </cell>
          <cell r="E2" t="str">
            <v>Taux de capitalisation</v>
          </cell>
        </row>
        <row r="3">
          <cell r="A3" t="str">
            <v>Jusqu'à CHF 100/m2</v>
          </cell>
          <cell r="B3" t="str">
            <v>A rénover</v>
          </cell>
          <cell r="C3">
            <v>1</v>
          </cell>
          <cell r="D3">
            <v>1</v>
          </cell>
          <cell r="E3">
            <v>0.08</v>
          </cell>
        </row>
        <row r="4">
          <cell r="A4" t="str">
            <v>Jusqu'à 250/m2</v>
          </cell>
          <cell r="B4" t="str">
            <v>Moyen</v>
          </cell>
          <cell r="C4">
            <v>2</v>
          </cell>
          <cell r="D4">
            <v>2</v>
          </cell>
          <cell r="E4">
            <v>7.4999999999999997E-2</v>
          </cell>
        </row>
        <row r="5">
          <cell r="A5" t="str">
            <v>Supérieur à CHF 250/m2</v>
          </cell>
          <cell r="B5" t="str">
            <v>Bon</v>
          </cell>
          <cell r="C5">
            <v>3</v>
          </cell>
          <cell r="D5">
            <v>3</v>
          </cell>
          <cell r="E5">
            <v>7.0000000000000007E-2</v>
          </cell>
        </row>
        <row r="6">
          <cell r="D6">
            <v>4</v>
          </cell>
          <cell r="E6">
            <v>6.5000000000000002E-2</v>
          </cell>
        </row>
        <row r="7">
          <cell r="D7">
            <v>5</v>
          </cell>
          <cell r="E7">
            <v>0.06</v>
          </cell>
        </row>
        <row r="8">
          <cell r="D8">
            <v>6</v>
          </cell>
          <cell r="E8">
            <v>5.5E-2</v>
          </cell>
        </row>
        <row r="9">
          <cell r="D9">
            <v>7</v>
          </cell>
          <cell r="E9">
            <v>0.05</v>
          </cell>
        </row>
        <row r="10">
          <cell r="D10">
            <v>8</v>
          </cell>
          <cell r="E10">
            <v>4.4999999999999998E-2</v>
          </cell>
        </row>
        <row r="11">
          <cell r="D11">
            <v>9</v>
          </cell>
          <cell r="E11">
            <v>0.04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01794-8DE5-49BB-8E69-56522E9D2B47}">
  <dimension ref="A1:E25"/>
  <sheetViews>
    <sheetView tabSelected="1" workbookViewId="0">
      <selection activeCell="B31" sqref="B31"/>
    </sheetView>
  </sheetViews>
  <sheetFormatPr baseColWidth="10" defaultRowHeight="15" x14ac:dyDescent="0.25"/>
  <cols>
    <col min="1" max="1" width="28.42578125" customWidth="1"/>
    <col min="2" max="2" width="16.7109375" customWidth="1"/>
    <col min="3" max="3" width="17.140625" customWidth="1"/>
    <col min="4" max="4" width="27.140625" customWidth="1"/>
    <col min="5" max="5" width="5.28515625" hidden="1" customWidth="1"/>
  </cols>
  <sheetData>
    <row r="1" spans="1:5" ht="21" x14ac:dyDescent="0.35">
      <c r="A1" s="27" t="s">
        <v>0</v>
      </c>
      <c r="B1" s="27"/>
      <c r="C1" s="27"/>
      <c r="D1" s="27"/>
    </row>
    <row r="2" spans="1:5" x14ac:dyDescent="0.25">
      <c r="A2" s="28" t="s">
        <v>1</v>
      </c>
      <c r="B2" s="28"/>
      <c r="C2" s="28"/>
      <c r="D2" s="1" t="s">
        <v>2</v>
      </c>
    </row>
    <row r="3" spans="1:5" x14ac:dyDescent="0.25">
      <c r="A3" s="28" t="s">
        <v>3</v>
      </c>
      <c r="B3" s="28"/>
      <c r="C3" s="28"/>
      <c r="D3" s="2">
        <v>10840</v>
      </c>
    </row>
    <row r="4" spans="1:5" x14ac:dyDescent="0.25">
      <c r="A4" s="28" t="s">
        <v>4</v>
      </c>
      <c r="B4" s="28"/>
      <c r="C4" s="28"/>
      <c r="D4" s="3">
        <v>1000000</v>
      </c>
    </row>
    <row r="5" spans="1:5" x14ac:dyDescent="0.25">
      <c r="A5" s="28" t="s">
        <v>5</v>
      </c>
      <c r="B5" s="28"/>
      <c r="C5" s="28"/>
      <c r="D5" s="3">
        <v>99999</v>
      </c>
    </row>
    <row r="6" spans="1:5" x14ac:dyDescent="0.25">
      <c r="A6" s="29" t="str">
        <f>IF(D5&gt;1000000,"Veuillez évaluer votre bâtiment selon une valeur d'expertise.","Veuillez compléter le tableau ci-dessous :")</f>
        <v>Veuillez compléter le tableau ci-dessous :</v>
      </c>
      <c r="B6" s="29"/>
      <c r="C6" s="29"/>
      <c r="D6" s="29"/>
    </row>
    <row r="7" spans="1:5" x14ac:dyDescent="0.25">
      <c r="A7" s="28" t="s">
        <v>6</v>
      </c>
      <c r="B7" s="28"/>
      <c r="C7" s="28"/>
      <c r="D7" s="4">
        <v>100000</v>
      </c>
    </row>
    <row r="8" spans="1:5" x14ac:dyDescent="0.25">
      <c r="A8" s="28" t="s">
        <v>7</v>
      </c>
      <c r="B8" s="28"/>
      <c r="C8" s="28"/>
      <c r="D8" s="4">
        <v>800000</v>
      </c>
    </row>
    <row r="9" spans="1:5" x14ac:dyDescent="0.25">
      <c r="A9" s="30" t="s">
        <v>8</v>
      </c>
      <c r="B9" s="30"/>
      <c r="C9" s="30"/>
      <c r="D9" s="5">
        <v>2015</v>
      </c>
      <c r="E9" t="b">
        <f>ISBLANK(D9)</f>
        <v>0</v>
      </c>
    </row>
    <row r="10" spans="1:5" x14ac:dyDescent="0.25">
      <c r="A10" s="31" t="s">
        <v>9</v>
      </c>
      <c r="B10" s="31"/>
      <c r="C10" s="31"/>
      <c r="D10" s="6">
        <f ca="1">IF(E9=TRUE,0,(YEAR(TODAY())-D9)/100)</f>
        <v>0.1</v>
      </c>
    </row>
    <row r="11" spans="1:5" x14ac:dyDescent="0.25">
      <c r="A11" s="7" t="s">
        <v>10</v>
      </c>
      <c r="B11" s="7"/>
      <c r="C11" s="7"/>
      <c r="D11" s="8">
        <f ca="1">D8*(1-D10)</f>
        <v>720000</v>
      </c>
    </row>
    <row r="12" spans="1:5" ht="15.75" thickBot="1" x14ac:dyDescent="0.3">
      <c r="A12" s="32" t="s">
        <v>11</v>
      </c>
      <c r="B12" s="32"/>
      <c r="C12" s="32"/>
      <c r="D12" s="9">
        <f ca="1">D11+D7</f>
        <v>820000</v>
      </c>
    </row>
    <row r="13" spans="1:5" ht="15.75" thickTop="1" x14ac:dyDescent="0.25">
      <c r="A13" s="26" t="s">
        <v>12</v>
      </c>
      <c r="B13" s="26"/>
      <c r="C13" s="26"/>
      <c r="D13" s="3" t="s">
        <v>13</v>
      </c>
      <c r="E13">
        <f>VLOOKUP(D13,'[1]Données fixes'!$A$3:$C$5,3,FALSE)</f>
        <v>1</v>
      </c>
    </row>
    <row r="14" spans="1:5" x14ac:dyDescent="0.25">
      <c r="A14" s="33" t="s">
        <v>14</v>
      </c>
      <c r="B14" s="33"/>
      <c r="C14" s="33"/>
      <c r="D14" s="10" t="s">
        <v>15</v>
      </c>
      <c r="E14">
        <f>VLOOKUP(D14,'[1]Données fixes'!$B$3:$C$5,2,FALSE)</f>
        <v>1</v>
      </c>
    </row>
    <row r="15" spans="1:5" x14ac:dyDescent="0.25">
      <c r="A15" s="7" t="s">
        <v>16</v>
      </c>
      <c r="B15" s="7"/>
      <c r="C15" s="7"/>
      <c r="D15" s="11">
        <f>E13*E14</f>
        <v>1</v>
      </c>
    </row>
    <row r="16" spans="1:5" x14ac:dyDescent="0.25">
      <c r="A16" s="28" t="s">
        <v>17</v>
      </c>
      <c r="B16" s="28"/>
      <c r="C16" s="28"/>
      <c r="D16" s="3">
        <v>50000</v>
      </c>
    </row>
    <row r="17" spans="1:4" x14ac:dyDescent="0.25">
      <c r="A17" s="28" t="s">
        <v>18</v>
      </c>
      <c r="B17" s="28"/>
      <c r="C17" s="28"/>
      <c r="D17" s="12">
        <f>VLOOKUP(D15,'[1]Données fixes'!D2:E11,2,FALSE)</f>
        <v>0.08</v>
      </c>
    </row>
    <row r="18" spans="1:4" x14ac:dyDescent="0.25">
      <c r="A18" s="34" t="s">
        <v>19</v>
      </c>
      <c r="B18" s="34"/>
      <c r="C18" s="34"/>
      <c r="D18" s="13">
        <f>D16/D17</f>
        <v>625000</v>
      </c>
    </row>
    <row r="19" spans="1:4" ht="15.75" thickBot="1" x14ac:dyDescent="0.3">
      <c r="A19" s="14" t="s">
        <v>20</v>
      </c>
      <c r="B19" s="14"/>
      <c r="C19" s="14"/>
      <c r="D19" s="15">
        <f ca="1">(D12+(D18*2))/3</f>
        <v>690000</v>
      </c>
    </row>
    <row r="20" spans="1:4" ht="15.75" thickTop="1" x14ac:dyDescent="0.25"/>
    <row r="21" spans="1:4" ht="15.75" x14ac:dyDescent="0.25">
      <c r="A21" s="35" t="s">
        <v>21</v>
      </c>
      <c r="B21" s="35"/>
      <c r="C21" s="35"/>
      <c r="D21" s="35"/>
    </row>
    <row r="23" spans="1:4" x14ac:dyDescent="0.25">
      <c r="A23" s="16" t="s">
        <v>22</v>
      </c>
      <c r="B23" s="17" t="s">
        <v>23</v>
      </c>
      <c r="C23" s="17" t="s">
        <v>24</v>
      </c>
      <c r="D23" s="18" t="s">
        <v>25</v>
      </c>
    </row>
    <row r="24" spans="1:4" ht="30" x14ac:dyDescent="0.25">
      <c r="A24" s="19" t="s">
        <v>26</v>
      </c>
      <c r="B24" s="20" t="s">
        <v>27</v>
      </c>
      <c r="C24" s="20" t="s">
        <v>28</v>
      </c>
      <c r="D24" s="21" t="str">
        <f ca="1">IF(D19&gt;D4,D19-D4,"Voir écriture ci-dessous")</f>
        <v>Voir écriture ci-dessous</v>
      </c>
    </row>
    <row r="25" spans="1:4" ht="30" x14ac:dyDescent="0.25">
      <c r="A25" s="22" t="s">
        <v>29</v>
      </c>
      <c r="B25" s="23" t="s">
        <v>30</v>
      </c>
      <c r="C25" s="23" t="s">
        <v>27</v>
      </c>
      <c r="D25" s="24">
        <f ca="1">IF(D19&lt;D4,D4-D19,"Voir écriture ci-dessus")</f>
        <v>310000</v>
      </c>
    </row>
  </sheetData>
  <mergeCells count="17">
    <mergeCell ref="A14:C14"/>
    <mergeCell ref="A16:C16"/>
    <mergeCell ref="A17:C17"/>
    <mergeCell ref="A18:C18"/>
    <mergeCell ref="A21:D21"/>
    <mergeCell ref="A13:C13"/>
    <mergeCell ref="A1:D1"/>
    <mergeCell ref="A2:C2"/>
    <mergeCell ref="A3:C3"/>
    <mergeCell ref="A4:C4"/>
    <mergeCell ref="A5:C5"/>
    <mergeCell ref="A6:D6"/>
    <mergeCell ref="A7:C7"/>
    <mergeCell ref="A8:C8"/>
    <mergeCell ref="A9:C9"/>
    <mergeCell ref="A10:C10"/>
    <mergeCell ref="A12:C12"/>
  </mergeCells>
  <conditionalFormatting sqref="A7:A10 D7:D10 A11:D11 A12:A14 D12:D14 A15:D15 A16:A18 D16:D18 A19:D19">
    <cfRule type="expression" dxfId="2" priority="3" stopIfTrue="1">
      <formula>$D$5&gt;1000000</formula>
    </cfRule>
  </conditionalFormatting>
  <conditionalFormatting sqref="A6:D6 A7:A10 D7:D10 A11:D11 A12:A14 D12:D14 A15:D15 A16:A18 D16:D18 A19:D19">
    <cfRule type="expression" dxfId="1" priority="2" stopIfTrue="1">
      <formula>$D$5=0</formula>
    </cfRule>
  </conditionalFormatting>
  <conditionalFormatting sqref="A24:D25">
    <cfRule type="expression" dxfId="0" priority="1">
      <formula>$D$4=0</formula>
    </cfRule>
  </conditionalFormatting>
  <dataValidations count="1">
    <dataValidation type="decimal" allowBlank="1" showInputMessage="1" showErrorMessage="1" errorTitle="Erreur" error="Veuillez corriger votre saisie." sqref="D16" xr:uid="{922CC0ED-590B-4F45-B42B-680F292D6828}">
      <formula1>0</formula1>
      <formula2>1000000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BE906-98D6-4F15-94B5-B922D11C8BB2}">
  <dimension ref="A1:F11"/>
  <sheetViews>
    <sheetView workbookViewId="0">
      <selection activeCell="I8" sqref="I8"/>
    </sheetView>
  </sheetViews>
  <sheetFormatPr baseColWidth="10" defaultRowHeight="15" x14ac:dyDescent="0.25"/>
  <cols>
    <col min="1" max="1" width="22" bestFit="1" customWidth="1"/>
    <col min="2" max="2" width="15.28515625" bestFit="1" customWidth="1"/>
    <col min="3" max="3" width="11.85546875" bestFit="1" customWidth="1"/>
    <col min="4" max="4" width="13.7109375" bestFit="1" customWidth="1"/>
    <col min="5" max="5" width="20.5703125" bestFit="1" customWidth="1"/>
    <col min="6" max="6" width="5" bestFit="1" customWidth="1"/>
  </cols>
  <sheetData>
    <row r="1" spans="1:6" x14ac:dyDescent="0.25">
      <c r="A1" s="36" t="s">
        <v>18</v>
      </c>
      <c r="B1" s="36"/>
      <c r="C1" s="36"/>
      <c r="D1" s="36"/>
      <c r="E1" s="36"/>
      <c r="F1" s="36"/>
    </row>
    <row r="2" spans="1:6" x14ac:dyDescent="0.25">
      <c r="A2" s="25" t="s">
        <v>31</v>
      </c>
      <c r="B2" s="25" t="s">
        <v>14</v>
      </c>
      <c r="C2" s="25" t="s">
        <v>32</v>
      </c>
      <c r="D2" s="25" t="s">
        <v>33</v>
      </c>
      <c r="E2" s="25" t="s">
        <v>18</v>
      </c>
      <c r="F2" s="25"/>
    </row>
    <row r="3" spans="1:6" x14ac:dyDescent="0.25">
      <c r="A3" t="s">
        <v>13</v>
      </c>
      <c r="B3" t="s">
        <v>15</v>
      </c>
      <c r="C3">
        <v>1</v>
      </c>
      <c r="D3">
        <v>1</v>
      </c>
      <c r="E3" s="12">
        <v>0.08</v>
      </c>
      <c r="F3">
        <v>2025</v>
      </c>
    </row>
    <row r="4" spans="1:6" x14ac:dyDescent="0.25">
      <c r="A4" t="s">
        <v>34</v>
      </c>
      <c r="B4" t="s">
        <v>35</v>
      </c>
      <c r="C4">
        <v>2</v>
      </c>
      <c r="D4">
        <v>2</v>
      </c>
      <c r="E4" s="12">
        <v>7.4999999999999997E-2</v>
      </c>
    </row>
    <row r="5" spans="1:6" x14ac:dyDescent="0.25">
      <c r="A5" t="s">
        <v>36</v>
      </c>
      <c r="B5" t="s">
        <v>37</v>
      </c>
      <c r="C5">
        <v>3</v>
      </c>
      <c r="D5">
        <v>3</v>
      </c>
      <c r="E5" s="12">
        <v>7.0000000000000007E-2</v>
      </c>
    </row>
    <row r="6" spans="1:6" x14ac:dyDescent="0.25">
      <c r="D6">
        <v>4</v>
      </c>
      <c r="E6" s="12">
        <v>6.5000000000000002E-2</v>
      </c>
    </row>
    <row r="7" spans="1:6" x14ac:dyDescent="0.25">
      <c r="D7">
        <v>5</v>
      </c>
      <c r="E7" s="12">
        <v>0.06</v>
      </c>
    </row>
    <row r="8" spans="1:6" x14ac:dyDescent="0.25">
      <c r="D8">
        <v>6</v>
      </c>
      <c r="E8" s="12">
        <v>5.5E-2</v>
      </c>
    </row>
    <row r="9" spans="1:6" x14ac:dyDescent="0.25">
      <c r="D9">
        <v>7</v>
      </c>
      <c r="E9" s="12">
        <v>0.05</v>
      </c>
    </row>
    <row r="10" spans="1:6" x14ac:dyDescent="0.25">
      <c r="D10">
        <v>8</v>
      </c>
      <c r="E10" s="12">
        <v>4.4999999999999998E-2</v>
      </c>
    </row>
    <row r="11" spans="1:6" x14ac:dyDescent="0.25">
      <c r="D11">
        <v>9</v>
      </c>
      <c r="E11" s="12">
        <v>0.04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Feuille de travail</vt:lpstr>
      <vt:lpstr>Données fixes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Randoald Koller</dc:creator>
  <cp:lastModifiedBy>Buchwalder Julien</cp:lastModifiedBy>
  <dcterms:created xsi:type="dcterms:W3CDTF">2025-09-10T06:32:27Z</dcterms:created>
  <dcterms:modified xsi:type="dcterms:W3CDTF">2025-10-17T08:15:39Z</dcterms:modified>
</cp:coreProperties>
</file>