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UA\INTERNET site COM\"/>
    </mc:Choice>
  </mc:AlternateContent>
  <xr:revisionPtr revIDLastSave="0" documentId="8_{489F9908-27C6-4CD5-A42A-B7CD29C3C1DC}" xr6:coauthVersionLast="47" xr6:coauthVersionMax="47" xr10:uidLastSave="{00000000-0000-0000-0000-000000000000}"/>
  <bookViews>
    <workbookView xWindow="-30" yWindow="-16320" windowWidth="29040" windowHeight="15720" activeTab="2" xr2:uid="{00000000-000D-0000-FFFF-FFFF00000000}"/>
  </bookViews>
  <sheets>
    <sheet name="Définitions" sheetId="11" r:id="rId1"/>
    <sheet name="Population" sheetId="12" state="hidden" r:id="rId2"/>
    <sheet name="Base de travail" sheetId="1" r:id="rId3"/>
    <sheet name="Endett. net + Degré d'autofi." sheetId="9" r:id="rId4"/>
    <sheet name="Quotité d'intérets + Dettes-Rev" sheetId="2" r:id="rId5"/>
    <sheet name="Quotité d'inves. + fin." sheetId="3" r:id="rId6"/>
    <sheet name="Quotité d'autofinancement" sheetId="4" r:id="rId7"/>
    <sheet name="Quotient excédent du bilan" sheetId="5" r:id="rId8"/>
    <sheet name="Récapitulatif final" sheetId="1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0" i="9" l="1"/>
  <c r="D19" i="9"/>
  <c r="D12" i="3" l="1"/>
  <c r="D44" i="9"/>
  <c r="D43" i="9"/>
  <c r="B55" i="12" l="1"/>
  <c r="D17" i="4" l="1"/>
  <c r="D12" i="5"/>
  <c r="D14" i="5" s="1"/>
  <c r="D44" i="4" l="1"/>
  <c r="D43" i="4"/>
  <c r="D42" i="4"/>
  <c r="D38" i="4"/>
  <c r="D37" i="4"/>
  <c r="D36" i="4"/>
  <c r="D35" i="4"/>
  <c r="D34" i="4"/>
  <c r="D33" i="4"/>
  <c r="D13" i="4"/>
  <c r="D12" i="4"/>
  <c r="D37" i="3"/>
  <c r="D36" i="3"/>
  <c r="D35" i="3"/>
  <c r="D34" i="3"/>
  <c r="D33" i="3"/>
  <c r="D32" i="3"/>
  <c r="D22" i="3"/>
  <c r="D21" i="3"/>
  <c r="D20" i="3"/>
  <c r="D19" i="3"/>
  <c r="D18" i="3"/>
  <c r="D17" i="3"/>
  <c r="D16" i="3"/>
  <c r="D15" i="3"/>
  <c r="D14" i="3"/>
  <c r="D34" i="2"/>
  <c r="D33" i="2"/>
  <c r="D32" i="2"/>
  <c r="D31" i="2"/>
  <c r="D21" i="2"/>
  <c r="D20" i="2"/>
  <c r="D19" i="2"/>
  <c r="D18" i="2"/>
  <c r="D17" i="2"/>
  <c r="D13" i="2"/>
  <c r="D12" i="2"/>
  <c r="D40" i="4" l="1"/>
  <c r="D15" i="2"/>
  <c r="D23" i="2"/>
  <c r="D25" i="2" s="1"/>
  <c r="D36" i="2"/>
  <c r="D15" i="10" s="1"/>
  <c r="D39" i="3"/>
  <c r="D46" i="4"/>
  <c r="D15" i="4"/>
  <c r="D19" i="4" s="1"/>
  <c r="D24" i="3"/>
  <c r="D39" i="9"/>
  <c r="D38" i="9"/>
  <c r="D37" i="9"/>
  <c r="D36" i="9"/>
  <c r="D35" i="9"/>
  <c r="D34" i="9"/>
  <c r="D33" i="9"/>
  <c r="D32" i="9"/>
  <c r="D31" i="9"/>
  <c r="D20" i="9"/>
  <c r="D18" i="9"/>
  <c r="D17" i="9"/>
  <c r="D13" i="9"/>
  <c r="D12" i="9"/>
  <c r="D48" i="4" l="1"/>
  <c r="D41" i="10" s="1"/>
  <c r="D26" i="3"/>
  <c r="D33" i="10" s="1"/>
  <c r="D29" i="10"/>
  <c r="D38" i="2"/>
  <c r="D37" i="10"/>
  <c r="D26" i="4"/>
  <c r="D41" i="9"/>
  <c r="D46" i="9"/>
  <c r="D48" i="9" s="1"/>
  <c r="D15" i="9"/>
  <c r="D17" i="10" s="1"/>
  <c r="D22" i="9"/>
  <c r="D24" i="9" s="1"/>
  <c r="D40" i="2" l="1"/>
  <c r="D31" i="10" s="1"/>
  <c r="D41" i="3"/>
  <c r="D26" i="10"/>
  <c r="D16" i="5"/>
  <c r="D19" i="10"/>
  <c r="D24" i="4"/>
  <c r="D28" i="4" s="1"/>
  <c r="D39" i="10" s="1"/>
  <c r="D24" i="10"/>
  <c r="D43" i="3" l="1"/>
  <c r="D35" i="10" s="1"/>
  <c r="D18" i="5"/>
  <c r="D43" i="10" s="1"/>
</calcChain>
</file>

<file path=xl/sharedStrings.xml><?xml version="1.0" encoding="utf-8"?>
<sst xmlns="http://schemas.openxmlformats.org/spreadsheetml/2006/main" count="443" uniqueCount="293">
  <si>
    <t>Actif</t>
  </si>
  <si>
    <t>Compte</t>
  </si>
  <si>
    <t>Patrimoine financier</t>
  </si>
  <si>
    <t>CHF</t>
  </si>
  <si>
    <t>Passif</t>
  </si>
  <si>
    <t>Capitaux de tiers</t>
  </si>
  <si>
    <t>Engagements courants</t>
  </si>
  <si>
    <t>Capital propre</t>
  </si>
  <si>
    <t>Instruments financiers dérivés</t>
  </si>
  <si>
    <t>Engagements financiers à court terme</t>
  </si>
  <si>
    <t>Engagements financiers à long terme</t>
  </si>
  <si>
    <t xml:space="preserve">Excédent (+) / découvert (-) </t>
  </si>
  <si>
    <t>Exercice :</t>
  </si>
  <si>
    <t>Compte de résultats</t>
  </si>
  <si>
    <t>Charges</t>
  </si>
  <si>
    <t>Revenus</t>
  </si>
  <si>
    <t>Charges de personnel</t>
  </si>
  <si>
    <t>Charges de biens et services et autres charges d'exploitation</t>
  </si>
  <si>
    <t>Réévaluation de créances</t>
  </si>
  <si>
    <t>Amortissements du patrimoine administratif</t>
  </si>
  <si>
    <t>Charges financières</t>
  </si>
  <si>
    <t>Réévaluations des immobilisations du patrimoine financier</t>
  </si>
  <si>
    <t>Charges de transfert</t>
  </si>
  <si>
    <t>Réévaluations des participations du patrimoine administratif</t>
  </si>
  <si>
    <t>Amortissements des subventions des investissements</t>
  </si>
  <si>
    <t>Attributions au capital propre</t>
  </si>
  <si>
    <t>Attributions aux autres capitaux propres</t>
  </si>
  <si>
    <t>Feuille de saisie des données</t>
  </si>
  <si>
    <t>Clôture d'autres capitaux propres / excédent de charges</t>
  </si>
  <si>
    <t>Réévaluations des prêts du patrimoine administratif</t>
  </si>
  <si>
    <t>Impôts directs, personnes physiques</t>
  </si>
  <si>
    <t>Impôts directs, personnes morales</t>
  </si>
  <si>
    <t>Autres impôts directs</t>
  </si>
  <si>
    <t>Revenus des intérêts</t>
  </si>
  <si>
    <t>Gains réalisés du patrimoine financier</t>
  </si>
  <si>
    <t>Revenus de participations du patrimoine financier</t>
  </si>
  <si>
    <t>Revenus des biens fonds, bâtiments et immeubles du PF</t>
  </si>
  <si>
    <t>Réévaluation des immobilisations du patrimoine financier</t>
  </si>
  <si>
    <t>Réévaluation du patrimoine administratif</t>
  </si>
  <si>
    <t>Subventions à redistribuer</t>
  </si>
  <si>
    <t>Imputations internes</t>
  </si>
  <si>
    <t>Clôture d'autres capitaux propres / excédent de produits</t>
  </si>
  <si>
    <t>Compte des investissements</t>
  </si>
  <si>
    <t>Dépenses</t>
  </si>
  <si>
    <t>Recettes</t>
  </si>
  <si>
    <t>I. Quotient d'endettement net</t>
  </si>
  <si>
    <t>Endettement net</t>
  </si>
  <si>
    <t>Péréquation financière horizontale</t>
  </si>
  <si>
    <t>Péréquation financière</t>
  </si>
  <si>
    <t>Compensation communes-centres</t>
  </si>
  <si>
    <t>Contributions des communes-centres</t>
  </si>
  <si>
    <t>Contributions aux communes-centres</t>
  </si>
  <si>
    <t>Groupe</t>
  </si>
  <si>
    <t>Montant</t>
  </si>
  <si>
    <t>4622/3622</t>
  </si>
  <si>
    <t>Impôts directs PP et PM et péréquation financière</t>
  </si>
  <si>
    <t>Quotient d'endettement net</t>
  </si>
  <si>
    <t>II. Degré d'autofinancement</t>
  </si>
  <si>
    <t>Résultat global du compte de résultat</t>
  </si>
  <si>
    <t>Amortissements, subventions d'investissement</t>
  </si>
  <si>
    <t>Prélèvements sur les capitaux propres</t>
  </si>
  <si>
    <t>Revalorisations PA</t>
  </si>
  <si>
    <t>Dépenses reportées au bilan</t>
  </si>
  <si>
    <t>Recettes reportées au bilan</t>
  </si>
  <si>
    <t>Réévaluation, prêts du patrimoine administratif</t>
  </si>
  <si>
    <t>Réévaluations, participations du patrimoine administratif</t>
  </si>
  <si>
    <t>+</t>
  </si>
  <si>
    <t>-</t>
  </si>
  <si>
    <t>+/-</t>
  </si>
  <si>
    <t>III. Quotité de la charge des intérets</t>
  </si>
  <si>
    <t>Charges d'intérêts</t>
  </si>
  <si>
    <t>Charge nette des intérêts</t>
  </si>
  <si>
    <t>Prélèvements sur la réserves liée à la réévaluation</t>
  </si>
  <si>
    <t>Prélèvement sur la réserve liée de la réévaluation</t>
  </si>
  <si>
    <t>Revenus courants</t>
  </si>
  <si>
    <t>Quotité de la charge des intérêts</t>
  </si>
  <si>
    <t>Dette brute</t>
  </si>
  <si>
    <t>Dette brute par rapports au revenus</t>
  </si>
  <si>
    <t>V. Quotité d'investissement</t>
  </si>
  <si>
    <t>Charges de biens et services et autres charges exploitation</t>
  </si>
  <si>
    <t>Réévaluations des prêts du PA</t>
  </si>
  <si>
    <t>Réévaluations des participations du PA</t>
  </si>
  <si>
    <t>Charges globales</t>
  </si>
  <si>
    <t>Quotité d'investissement</t>
  </si>
  <si>
    <t>Réévaluations des immobilisations du PF</t>
  </si>
  <si>
    <t>Amortissements des subventions d'investissement</t>
  </si>
  <si>
    <t>VI. Quotité de la charge fiancière</t>
  </si>
  <si>
    <t>Charge financière</t>
  </si>
  <si>
    <t>Quotité de la charge financière</t>
  </si>
  <si>
    <t>Amortissement du patrimoine administratif</t>
  </si>
  <si>
    <t>Amortissement des subventions d'investissement</t>
  </si>
  <si>
    <t xml:space="preserve">Population </t>
  </si>
  <si>
    <t>Endettement net en francs par habitant</t>
  </si>
  <si>
    <t>(Endettement net / population)</t>
  </si>
  <si>
    <t>Autofinancement</t>
  </si>
  <si>
    <t>Gains réalisés PF</t>
  </si>
  <si>
    <t>Revenus de participations PF</t>
  </si>
  <si>
    <t>Revenus des biens fonds PF</t>
  </si>
  <si>
    <t>Réévaluations des immobilisation du PF</t>
  </si>
  <si>
    <t>Charges financières nettes</t>
  </si>
  <si>
    <t>Impôts sur le revenu des personnes physiques</t>
  </si>
  <si>
    <t>Impôts directs,personnes morales</t>
  </si>
  <si>
    <t>Revenus fiscaux (impôts directs)=</t>
  </si>
  <si>
    <t>Quotité de la charge des intérêts nets</t>
  </si>
  <si>
    <t>VII. Endettement net en francs par habitant</t>
  </si>
  <si>
    <t>Excendent / Découvert du bilan</t>
  </si>
  <si>
    <t>Quotient de l'excédent du bilan</t>
  </si>
  <si>
    <t>Endettement brut</t>
  </si>
  <si>
    <t>Degré d'autofinancement</t>
  </si>
  <si>
    <t>III. Quotité de la charge des intérêts</t>
  </si>
  <si>
    <t>IV. Dettes brutes par rapport aux revenus</t>
  </si>
  <si>
    <t>IV. Dette brute par rapport aux revenus</t>
  </si>
  <si>
    <t>VI. Quotité de la charge financière</t>
  </si>
  <si>
    <t>Bilan</t>
  </si>
  <si>
    <t>Commune :</t>
  </si>
  <si>
    <t>Prélèvement sur les capitaux propres</t>
  </si>
  <si>
    <t>IX. Quotité de la charge des intérêts nets</t>
  </si>
  <si>
    <t>VIII. Quotité d'autofinancement (capacité)</t>
  </si>
  <si>
    <t>Quotité d'autofinancement (capacité)</t>
  </si>
  <si>
    <t>X. Quotient excédent du bilan</t>
  </si>
  <si>
    <t>Définition :</t>
  </si>
  <si>
    <t>Le quotient d'endettement net indique la part des revenus fiscaux (impôts directs des personnes physiques et des personnes morales) ainsi que des prestations de la péréquation financière qui serait nécessaire pour amortir la dette nette. Une valeur négative atteste de l'existence d'une fortune nette.</t>
  </si>
  <si>
    <t>Très faible endettement net</t>
  </si>
  <si>
    <t>Faible endettement net</t>
  </si>
  <si>
    <t>Endettement net moyen</t>
  </si>
  <si>
    <t>Endettement net élevé</t>
  </si>
  <si>
    <t>Endettement net très élevé</t>
  </si>
  <si>
    <t>Idéal</t>
  </si>
  <si>
    <t>70% à 100%</t>
  </si>
  <si>
    <t>Problématique</t>
  </si>
  <si>
    <t>La quotité de la charge des intérêts indique la part des revenus qui est absorbée par les intérets nets. Plus elle est élevée et plus l'endettement est important. A l'inverse, moins elle est élevée et plus grande est la marge de  manœuvre financière de la collectivité. Une quotité de la charge des intérêts négative signifie que les revenus du patrimoine sont supérieurs au montant des intérêts de la dette.</t>
  </si>
  <si>
    <t>-1% à 0%</t>
  </si>
  <si>
    <t>0% à 1%</t>
  </si>
  <si>
    <t>1% à 2%</t>
  </si>
  <si>
    <r>
      <rPr>
        <u/>
        <sz val="11"/>
        <color theme="1"/>
        <rFont val="Calibri"/>
        <family val="2"/>
        <scheme val="minor"/>
      </rPr>
      <t>&gt;</t>
    </r>
    <r>
      <rPr>
        <sz val="11"/>
        <color theme="1"/>
        <rFont val="Calibri"/>
        <family val="2"/>
        <scheme val="minor"/>
      </rPr>
      <t xml:space="preserve"> 2%</t>
    </r>
  </si>
  <si>
    <t>Charge extrêmement faible</t>
  </si>
  <si>
    <t>Charge très faible</t>
  </si>
  <si>
    <t>Charge faible</t>
  </si>
  <si>
    <t>Charge moyenne</t>
  </si>
  <si>
    <t>Charge élevée</t>
  </si>
  <si>
    <t>La dette brute par rapport aux revenus permet d'évaluer la situation d'endettement, et en particulier de déterminer si l'endettement est proportionné compte tenu des revenus obtenus. Cet indicateur renseigne sur le pourcentage des revenus qui est nécessaire au remboursement de la dette brute en une seule fois.</t>
  </si>
  <si>
    <t>Très bon</t>
  </si>
  <si>
    <t>Bon</t>
  </si>
  <si>
    <t>Moyen</t>
  </si>
  <si>
    <t>Mauvais</t>
  </si>
  <si>
    <t>Critique</t>
  </si>
  <si>
    <t>50,1% à 100%</t>
  </si>
  <si>
    <t>100,1% à 150%</t>
  </si>
  <si>
    <t>&gt; 200%</t>
  </si>
  <si>
    <t>10,1% à 20%</t>
  </si>
  <si>
    <t>20,1% à 30%</t>
  </si>
  <si>
    <t>Peu important</t>
  </si>
  <si>
    <t>Importance moyenne</t>
  </si>
  <si>
    <t>Importantes</t>
  </si>
  <si>
    <t>Très importante</t>
  </si>
  <si>
    <t>5% à 15%</t>
  </si>
  <si>
    <t>15% à 25%</t>
  </si>
  <si>
    <t>&gt; 25%</t>
  </si>
  <si>
    <t>&lt; 5%</t>
  </si>
  <si>
    <t>&gt; 30%</t>
  </si>
  <si>
    <r>
      <rPr>
        <u/>
        <sz val="11"/>
        <color theme="1"/>
        <rFont val="Calibri"/>
        <family val="2"/>
        <scheme val="minor"/>
      </rPr>
      <t xml:space="preserve">&lt; </t>
    </r>
    <r>
      <rPr>
        <sz val="11"/>
        <color theme="1"/>
        <rFont val="Calibri"/>
        <family val="2"/>
        <scheme val="minor"/>
      </rPr>
      <t>10%</t>
    </r>
  </si>
  <si>
    <t>Faible charge</t>
  </si>
  <si>
    <t>Charge supportable</t>
  </si>
  <si>
    <t>Charge élevée à très élevée</t>
  </si>
  <si>
    <t>Charge à peine supportable</t>
  </si>
  <si>
    <r>
      <rPr>
        <u/>
        <sz val="11"/>
        <color theme="1"/>
        <rFont val="Calibri"/>
        <family val="2"/>
        <scheme val="minor"/>
      </rPr>
      <t xml:space="preserve">&lt; </t>
    </r>
    <r>
      <rPr>
        <sz val="11"/>
        <color theme="1"/>
        <rFont val="Calibri"/>
        <family val="2"/>
        <scheme val="minor"/>
      </rPr>
      <t>50%</t>
    </r>
  </si>
  <si>
    <t>&lt; -1%</t>
  </si>
  <si>
    <t>&lt; 70%</t>
  </si>
  <si>
    <r>
      <rPr>
        <u/>
        <sz val="11"/>
        <color theme="1"/>
        <rFont val="Calibri"/>
        <family val="2"/>
        <scheme val="minor"/>
      </rPr>
      <t xml:space="preserve">&gt; </t>
    </r>
    <r>
      <rPr>
        <sz val="11"/>
        <color theme="1"/>
        <rFont val="Calibri"/>
        <family val="2"/>
        <scheme val="minor"/>
      </rPr>
      <t>100%</t>
    </r>
  </si>
  <si>
    <t>&lt; 0%</t>
  </si>
  <si>
    <t>&gt; 150%</t>
  </si>
  <si>
    <t>L'endettement net en francs par habitant sert à mesurer l'importance de la dette et doit être apprécié en même temps que la capacité financière de la commune (quotité d'autofinancement). Une valeur négative reflète l'existence d'une fortune nette par habitant.</t>
  </si>
  <si>
    <t>&lt; 0</t>
  </si>
  <si>
    <t>Fortune nette</t>
  </si>
  <si>
    <t>0 à 1'000</t>
  </si>
  <si>
    <t xml:space="preserve">Endettement faible </t>
  </si>
  <si>
    <t>Endettement moyen</t>
  </si>
  <si>
    <t>3'001 à 5'000</t>
  </si>
  <si>
    <t>Endettement haut</t>
  </si>
  <si>
    <t>&gt; 5'000</t>
  </si>
  <si>
    <t>Endettement critique</t>
  </si>
  <si>
    <t xml:space="preserve">1'001 à 3'000 </t>
  </si>
  <si>
    <t>VIII. Quotité d'autofinancement (capacité d'autofinancement)</t>
  </si>
  <si>
    <t>&gt; 20 %</t>
  </si>
  <si>
    <t>10% à 20%</t>
  </si>
  <si>
    <t>&lt; 10%</t>
  </si>
  <si>
    <t>Bonne</t>
  </si>
  <si>
    <t>Moyenne</t>
  </si>
  <si>
    <t>Faible</t>
  </si>
  <si>
    <t>&lt; 2%</t>
  </si>
  <si>
    <t>2% à 5%</t>
  </si>
  <si>
    <t>5% à 8%</t>
  </si>
  <si>
    <t>&gt; 8%</t>
  </si>
  <si>
    <t>Forte</t>
  </si>
  <si>
    <t>Très forte</t>
  </si>
  <si>
    <t>X. Quotient de l'excédent au bilan</t>
  </si>
  <si>
    <r>
      <rPr>
        <u/>
        <sz val="11"/>
        <color theme="1"/>
        <rFont val="Calibri"/>
        <family val="2"/>
        <scheme val="minor"/>
      </rPr>
      <t>&gt;</t>
    </r>
    <r>
      <rPr>
        <sz val="11"/>
        <color theme="1"/>
        <rFont val="Calibri"/>
        <family val="2"/>
        <scheme val="minor"/>
      </rPr>
      <t xml:space="preserve"> 60&amp;</t>
    </r>
  </si>
  <si>
    <t>30% à 60%</t>
  </si>
  <si>
    <t>&lt; 30%</t>
  </si>
  <si>
    <t>Elevé</t>
  </si>
  <si>
    <t xml:space="preserve">Echelle : </t>
  </si>
  <si>
    <t>Echelle :</t>
  </si>
  <si>
    <t>La quotité d'autofinancement, également appelée capacité d'autofinancement, reflète la capacité d'une commune ainsi que sa marge de manœuvre budgétaire. Cet indicateur renseigne sur la part des revenus pouvant être affectée au financement d'investissements ou au désendettement.</t>
  </si>
  <si>
    <t>(Autofinancement/Investissements nets*100)</t>
  </si>
  <si>
    <t>Investissements nets</t>
  </si>
  <si>
    <t>(Endettement net / impôts directs PP et PM et PF*100)</t>
  </si>
  <si>
    <t>(Charge nette des intérêts / revenus courants*100)</t>
  </si>
  <si>
    <t>Dette brute/revenus courants*100)</t>
  </si>
  <si>
    <t>(Investissements burts / charges globales*100)</t>
  </si>
  <si>
    <t>(charge financière / revenus courants*100)</t>
  </si>
  <si>
    <t>(Autofinancement/revenus courants*100)</t>
  </si>
  <si>
    <t>Excédent / découvert au bilan</t>
  </si>
  <si>
    <t>(Excédent, découvert au bilan/impôts directs PP et PM et PF*100)</t>
  </si>
  <si>
    <t>Annexe aux comptes annuels H - Les indicateurs financiers</t>
  </si>
  <si>
    <t>Annexe aux comptes annuels H :</t>
  </si>
  <si>
    <t>La quotité d'investissement renseigne sur le rapport entre les activitéss d'investissement et les charges annuelles globales. Cet indicateur ne permet toutefois pas à lui seul de tirer des conclusions sur la situation financière de la commune.</t>
  </si>
  <si>
    <t>La quotité de la charge financière indique l'incidence des frais financiers sur le budget. On entend par charge financière la somme des intérêts nets, des amortissements et des réévaluations. Cet indicateur permet de constater dans quelle mesure les revenus courants sont absorbés par le service de la dette et les amortissements planifiés. Une hausse de ce taux équivaut à une réduction de la marge budgétaire.</t>
  </si>
  <si>
    <t>La quotité de la charge des intérêts indique la part de revenus qui est absorbée par les intérêts nets. Plus elle est élevée et plus l'endettement est important. A l'inverse, moins elle est élevée et plus grande est la marge de manœuvre financière de la collectivité. Une quotité de la charge des intérêts négative signifie que les revenus du patrimoine sont supérieurs au montant des intérêts de la dette. Cet indicateur reflète donc la situation financière de la commune.</t>
  </si>
  <si>
    <t>Le quotient de l'excédent du bilan est en quelque sorte le thermomètre renseignant sur l'état de santé des capitaux propres. Une valeur négative signifie un découvert au bilan. L'évolution de cet indicateur doit être observée sur plusieurs années.</t>
  </si>
  <si>
    <t>acceptable à bon</t>
  </si>
  <si>
    <t>150,1% à 200%</t>
  </si>
  <si>
    <t>1% à 50%</t>
  </si>
  <si>
    <t>51% à 100%</t>
  </si>
  <si>
    <t>101% à 150%</t>
  </si>
  <si>
    <t>Boécourt</t>
  </si>
  <si>
    <t>Bourrignon</t>
  </si>
  <si>
    <t>Châtillon</t>
  </si>
  <si>
    <t>Courchapoix</t>
  </si>
  <si>
    <t>Courrendlin</t>
  </si>
  <si>
    <t>Courroux</t>
  </si>
  <si>
    <t>Courtételle</t>
  </si>
  <si>
    <t>Delémont</t>
  </si>
  <si>
    <t>Develier</t>
  </si>
  <si>
    <t>Ederswiler</t>
  </si>
  <si>
    <t>Haute-Sorne</t>
  </si>
  <si>
    <t>Mervelier</t>
  </si>
  <si>
    <t>Mettembert</t>
  </si>
  <si>
    <t>Movelier</t>
  </si>
  <si>
    <t>Pleigne</t>
  </si>
  <si>
    <t>Rossemaison</t>
  </si>
  <si>
    <t>Saulcy</t>
  </si>
  <si>
    <t>Soyhières</t>
  </si>
  <si>
    <t>Val Terbi</t>
  </si>
  <si>
    <t>Le Bémont</t>
  </si>
  <si>
    <t>Les Bois</t>
  </si>
  <si>
    <t>Les Breuleux</t>
  </si>
  <si>
    <t>La Chaux-B.</t>
  </si>
  <si>
    <t>Les Enfers</t>
  </si>
  <si>
    <t>Les Genevez</t>
  </si>
  <si>
    <t>Lajoux</t>
  </si>
  <si>
    <t>Montfaucon</t>
  </si>
  <si>
    <t>Muriaux</t>
  </si>
  <si>
    <t>Le Noirmont</t>
  </si>
  <si>
    <t>Saignelégier</t>
  </si>
  <si>
    <t>Saint-Brais</t>
  </si>
  <si>
    <t>Soubey</t>
  </si>
  <si>
    <t>Alle</t>
  </si>
  <si>
    <t>La Baroche</t>
  </si>
  <si>
    <t>Basse-Allaine</t>
  </si>
  <si>
    <t>Beurnevésin</t>
  </si>
  <si>
    <t>Boncourt</t>
  </si>
  <si>
    <t>Bonfol</t>
  </si>
  <si>
    <t>Bure</t>
  </si>
  <si>
    <t>Clos du Doubs</t>
  </si>
  <si>
    <t>Coeuve</t>
  </si>
  <si>
    <t>Cornol</t>
  </si>
  <si>
    <t>Courchavon</t>
  </si>
  <si>
    <t>Courgenay</t>
  </si>
  <si>
    <t>Courtedoux</t>
  </si>
  <si>
    <t>Damphreux</t>
  </si>
  <si>
    <t>Fahy</t>
  </si>
  <si>
    <t>Fontenais</t>
  </si>
  <si>
    <t>Grandfontaine</t>
  </si>
  <si>
    <t>Haute-Ajoie</t>
  </si>
  <si>
    <t>Lugnez</t>
  </si>
  <si>
    <t>Porrentruy</t>
  </si>
  <si>
    <t>Vendlincourt</t>
  </si>
  <si>
    <t>Total</t>
  </si>
  <si>
    <t>Avec les permis F et N</t>
  </si>
  <si>
    <t>Attributions aux financements spéciaux</t>
  </si>
  <si>
    <t>Prélèvement sur les financements spéciaux</t>
  </si>
  <si>
    <t>Prélèvements sur les financements spéciaux</t>
  </si>
  <si>
    <t>X. Quotient de l'excédent du bilan</t>
  </si>
  <si>
    <t>Le degré d'autofinancement détermine la part des revenus affectée au financement des investissements nouveaux. S'il est de supérieur à 100%, il permet le financement d'investissements ou conduit à un désendettement, tandis que s'il est inférieur à 100%, il entraîne un nouvel endettement ou emprunt. Cet indicateur peut considérablement varier d'une année à l'autre, en particulier dans les petites corporations dès lors qu'elles investissent à intervalles irréguliers. Il ne peut donc être apprécié que sur plusieurs années.</t>
  </si>
  <si>
    <t>(Charges financières nettes / revenus fiscaux*100)</t>
  </si>
  <si>
    <t>Report au bilan des recettes</t>
  </si>
  <si>
    <t>Report au bilan des dépenses</t>
  </si>
  <si>
    <r>
      <t>Investissements bruts (</t>
    </r>
    <r>
      <rPr>
        <b/>
        <sz val="9"/>
        <color theme="1"/>
        <rFont val="Calibri"/>
        <family val="2"/>
        <scheme val="minor"/>
      </rPr>
      <t>total des dépenses d'investissement</t>
    </r>
    <r>
      <rPr>
        <b/>
        <sz val="11"/>
        <color theme="1"/>
        <rFont val="Calibri"/>
        <family val="2"/>
        <scheme val="minor"/>
      </rPr>
      <t>)</t>
    </r>
  </si>
  <si>
    <t>RECAPITULATIF AVEC LES FINANCEMENTS SPECIAUX</t>
  </si>
  <si>
    <t>Attributions aux capitaux propres</t>
  </si>
  <si>
    <r>
      <t>Clôture du compte de résultats /</t>
    </r>
    <r>
      <rPr>
        <sz val="8"/>
        <color rgb="FFFF0000"/>
        <rFont val="Calibri"/>
        <family val="2"/>
        <scheme val="minor"/>
      </rPr>
      <t xml:space="preserve"> excédent de charges (90) (-)</t>
    </r>
  </si>
  <si>
    <t>Nombre d'habitant au 31.12.2025 :</t>
  </si>
  <si>
    <t>Les indicateurs financiers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</si>
</sst>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8"/>
      <color theme="1"/>
      <name val="Calibri"/>
      <family val="2"/>
      <scheme val="minor"/>
    </font>
    <font>
      <b/>
      <sz val="16"/>
      <color theme="1"/>
      <name val="Calibri"/>
      <family val="2"/>
      <scheme val="minor"/>
    </font>
    <font>
      <b/>
      <sz val="24"/>
      <color theme="1"/>
      <name val="Calibri"/>
      <family val="2"/>
      <scheme val="minor"/>
    </font>
    <font>
      <b/>
      <sz val="14"/>
      <color theme="1"/>
      <name val="Calibri"/>
      <family val="2"/>
      <scheme val="minor"/>
    </font>
    <font>
      <sz val="11"/>
      <name val="Calibri"/>
      <family val="2"/>
      <scheme val="minor"/>
    </font>
    <font>
      <sz val="11"/>
      <color rgb="FFFF0000"/>
      <name val="Calibri"/>
      <family val="2"/>
      <scheme val="minor"/>
    </font>
    <font>
      <b/>
      <u/>
      <sz val="11"/>
      <color theme="1"/>
      <name val="Calibri"/>
      <family val="2"/>
      <scheme val="minor"/>
    </font>
    <font>
      <u/>
      <sz val="11"/>
      <color theme="1"/>
      <name val="Calibri"/>
      <family val="2"/>
      <scheme val="minor"/>
    </font>
    <font>
      <sz val="10"/>
      <color theme="8" tint="-0.249977111117893"/>
      <name val="Calibri"/>
      <family val="2"/>
      <scheme val="minor"/>
    </font>
    <font>
      <sz val="10"/>
      <color theme="1"/>
      <name val="Calibri"/>
      <family val="2"/>
      <scheme val="minor"/>
    </font>
    <font>
      <b/>
      <sz val="10"/>
      <color theme="1"/>
      <name val="Calibri"/>
      <family val="2"/>
      <scheme val="minor"/>
    </font>
    <font>
      <b/>
      <sz val="10"/>
      <name val="Calibri"/>
      <family val="2"/>
      <scheme val="minor"/>
    </font>
    <font>
      <b/>
      <sz val="9"/>
      <color theme="1"/>
      <name val="Calibri"/>
      <family val="2"/>
      <scheme val="minor"/>
    </font>
    <font>
      <sz val="8"/>
      <color rgb="FFFF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top/>
      <bottom style="thin">
        <color auto="1"/>
      </bottom>
      <diagonal/>
    </border>
    <border>
      <left/>
      <right/>
      <top style="thin">
        <color auto="1"/>
      </top>
      <bottom style="thin">
        <color auto="1"/>
      </bottom>
      <diagonal/>
    </border>
    <border>
      <left/>
      <right/>
      <top style="medium">
        <color indexed="64"/>
      </top>
      <bottom/>
      <diagonal/>
    </border>
  </borders>
  <cellStyleXfs count="1">
    <xf numFmtId="0" fontId="0" fillId="0" borderId="0"/>
  </cellStyleXfs>
  <cellXfs count="143">
    <xf numFmtId="0" fontId="0" fillId="0" borderId="0" xfId="0"/>
    <xf numFmtId="0" fontId="0" fillId="0" borderId="0" xfId="0" applyAlignment="1">
      <alignment horizontal="right"/>
    </xf>
    <xf numFmtId="0" fontId="3" fillId="0" borderId="0" xfId="0" applyFont="1"/>
    <xf numFmtId="0" fontId="1" fillId="4" borderId="20" xfId="0" applyFont="1" applyFill="1" applyBorder="1" applyAlignment="1">
      <alignment vertical="center"/>
    </xf>
    <xf numFmtId="0" fontId="1" fillId="4" borderId="23" xfId="0" applyFont="1" applyFill="1" applyBorder="1" applyAlignment="1">
      <alignment horizontal="center" vertical="center"/>
    </xf>
    <xf numFmtId="0" fontId="1" fillId="2" borderId="23" xfId="0" applyFont="1" applyFill="1" applyBorder="1" applyAlignment="1">
      <alignment vertical="center"/>
    </xf>
    <xf numFmtId="0" fontId="1" fillId="3" borderId="23" xfId="0" applyFont="1" applyFill="1" applyBorder="1" applyAlignment="1">
      <alignment vertical="center"/>
    </xf>
    <xf numFmtId="0" fontId="1" fillId="3" borderId="24" xfId="0" applyFont="1" applyFill="1" applyBorder="1" applyAlignment="1">
      <alignment horizontal="center" vertical="center"/>
    </xf>
    <xf numFmtId="0" fontId="2" fillId="0" borderId="15" xfId="0" applyFont="1" applyBorder="1" applyAlignment="1">
      <alignment horizontal="right" vertical="center"/>
    </xf>
    <xf numFmtId="0" fontId="2" fillId="2" borderId="18" xfId="0" applyFont="1" applyFill="1" applyBorder="1" applyAlignment="1">
      <alignment horizontal="center" vertical="center"/>
    </xf>
    <xf numFmtId="0" fontId="2" fillId="0" borderId="18" xfId="0" applyFont="1" applyBorder="1" applyAlignment="1">
      <alignment vertical="center"/>
    </xf>
    <xf numFmtId="0" fontId="2" fillId="2" borderId="5" xfId="0" applyFont="1" applyFill="1" applyBorder="1" applyAlignment="1">
      <alignment horizontal="right" vertical="center"/>
    </xf>
    <xf numFmtId="0" fontId="2" fillId="0" borderId="5" xfId="0" applyFont="1" applyBorder="1" applyAlignment="1">
      <alignment vertical="center"/>
    </xf>
    <xf numFmtId="0" fontId="2" fillId="2" borderId="14" xfId="0" applyFont="1" applyFill="1" applyBorder="1" applyAlignment="1">
      <alignment horizontal="right" vertical="center"/>
    </xf>
    <xf numFmtId="0" fontId="2" fillId="2" borderId="8" xfId="0" applyFont="1" applyFill="1" applyBorder="1" applyAlignment="1">
      <alignment horizontal="right" vertical="center"/>
    </xf>
    <xf numFmtId="0" fontId="2" fillId="0" borderId="8" xfId="0" applyFont="1" applyBorder="1" applyAlignment="1">
      <alignment vertical="center"/>
    </xf>
    <xf numFmtId="0" fontId="2" fillId="2" borderId="4" xfId="0" applyFont="1" applyFill="1" applyBorder="1" applyAlignment="1">
      <alignment horizontal="right" vertical="center"/>
    </xf>
    <xf numFmtId="0" fontId="2" fillId="2" borderId="7" xfId="0" applyFont="1" applyFill="1" applyBorder="1" applyAlignment="1">
      <alignment horizontal="right" vertical="center"/>
    </xf>
    <xf numFmtId="0" fontId="0" fillId="0" borderId="0" xfId="0" applyAlignment="1">
      <alignment vertical="center"/>
    </xf>
    <xf numFmtId="0" fontId="1" fillId="0" borderId="0" xfId="0" applyFont="1" applyAlignment="1">
      <alignment horizontal="center" vertical="center"/>
    </xf>
    <xf numFmtId="0" fontId="3" fillId="0" borderId="0" xfId="0" applyFont="1" applyAlignment="1">
      <alignment horizontal="center"/>
    </xf>
    <xf numFmtId="0" fontId="2" fillId="5" borderId="15" xfId="0" applyFont="1" applyFill="1" applyBorder="1" applyAlignment="1">
      <alignment horizontal="right" vertical="center"/>
    </xf>
    <xf numFmtId="0" fontId="2" fillId="5" borderId="18" xfId="0" applyFont="1" applyFill="1" applyBorder="1" applyAlignment="1">
      <alignment vertical="center"/>
    </xf>
    <xf numFmtId="0" fontId="2" fillId="5" borderId="4" xfId="0" applyFont="1" applyFill="1" applyBorder="1" applyAlignment="1">
      <alignment horizontal="right" vertical="center"/>
    </xf>
    <xf numFmtId="0" fontId="2" fillId="5" borderId="5" xfId="0" applyFont="1" applyFill="1" applyBorder="1" applyAlignment="1">
      <alignment vertical="center"/>
    </xf>
    <xf numFmtId="0" fontId="2" fillId="5" borderId="10" xfId="0" applyFont="1" applyFill="1" applyBorder="1" applyAlignment="1">
      <alignment vertical="center"/>
    </xf>
    <xf numFmtId="0" fontId="2" fillId="5" borderId="11" xfId="0" applyFont="1" applyFill="1" applyBorder="1" applyAlignment="1">
      <alignment vertical="center"/>
    </xf>
    <xf numFmtId="0" fontId="2" fillId="5" borderId="10" xfId="0" applyFont="1" applyFill="1" applyBorder="1" applyAlignment="1">
      <alignment horizontal="left" vertical="center"/>
    </xf>
    <xf numFmtId="0" fontId="2" fillId="5" borderId="11" xfId="0" applyFont="1" applyFill="1" applyBorder="1" applyAlignment="1">
      <alignment horizontal="left" vertical="center"/>
    </xf>
    <xf numFmtId="0" fontId="3" fillId="0" borderId="0" xfId="0" applyFont="1" applyAlignment="1">
      <alignment horizontal="center"/>
    </xf>
    <xf numFmtId="0" fontId="1" fillId="4" borderId="21" xfId="0" applyFont="1" applyFill="1" applyBorder="1" applyAlignment="1">
      <alignment horizontal="center" vertical="center"/>
    </xf>
    <xf numFmtId="0" fontId="1" fillId="4" borderId="22" xfId="0" applyFont="1" applyFill="1" applyBorder="1"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xf numFmtId="0" fontId="2" fillId="5" borderId="27" xfId="0" applyFont="1" applyFill="1" applyBorder="1" applyAlignment="1">
      <alignment horizontal="right" vertical="center"/>
    </xf>
    <xf numFmtId="0" fontId="2" fillId="2" borderId="30" xfId="0" applyFont="1" applyFill="1" applyBorder="1" applyAlignment="1">
      <alignment horizontal="center" vertical="center"/>
    </xf>
    <xf numFmtId="0" fontId="2" fillId="5" borderId="30" xfId="0" applyFont="1" applyFill="1" applyBorder="1" applyAlignment="1">
      <alignment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2" fillId="5" borderId="28" xfId="0" applyFont="1" applyFill="1" applyBorder="1" applyAlignment="1">
      <alignment horizontal="left" vertical="center"/>
    </xf>
    <xf numFmtId="0" fontId="2" fillId="5" borderId="29" xfId="0" applyFont="1" applyFill="1" applyBorder="1" applyAlignment="1">
      <alignment horizontal="left" vertical="center"/>
    </xf>
    <xf numFmtId="0" fontId="2" fillId="5" borderId="32" xfId="0" applyFont="1" applyFill="1" applyBorder="1" applyAlignment="1">
      <alignment horizontal="left" vertical="center"/>
    </xf>
    <xf numFmtId="0" fontId="1" fillId="0" borderId="0" xfId="0" applyFont="1"/>
    <xf numFmtId="0" fontId="0" fillId="0" borderId="33" xfId="0" applyBorder="1"/>
    <xf numFmtId="0" fontId="0" fillId="0" borderId="34" xfId="0" applyBorder="1"/>
    <xf numFmtId="0" fontId="0" fillId="0" borderId="34" xfId="0" applyBorder="1" applyAlignment="1">
      <alignment horizontal="right"/>
    </xf>
    <xf numFmtId="0" fontId="0" fillId="0" borderId="0" xfId="0" applyBorder="1"/>
    <xf numFmtId="0" fontId="2" fillId="0" borderId="0" xfId="0" applyFont="1"/>
    <xf numFmtId="49" fontId="0" fillId="0" borderId="0" xfId="0" applyNumberFormat="1"/>
    <xf numFmtId="49" fontId="1" fillId="0" borderId="0" xfId="0" applyNumberFormat="1" applyFont="1"/>
    <xf numFmtId="49" fontId="0" fillId="0" borderId="33" xfId="0" applyNumberFormat="1" applyBorder="1" applyAlignment="1">
      <alignment horizontal="center"/>
    </xf>
    <xf numFmtId="49" fontId="0" fillId="0" borderId="34" xfId="0" applyNumberFormat="1" applyBorder="1" applyAlignment="1">
      <alignment horizontal="center"/>
    </xf>
    <xf numFmtId="49" fontId="0" fillId="0" borderId="0" xfId="0" applyNumberFormat="1" applyBorder="1" applyAlignment="1">
      <alignment horizontal="center"/>
    </xf>
    <xf numFmtId="49" fontId="1" fillId="0" borderId="0" xfId="0" applyNumberFormat="1" applyFont="1" applyAlignment="1">
      <alignment horizontal="center"/>
    </xf>
    <xf numFmtId="49" fontId="0" fillId="0" borderId="0" xfId="0" applyNumberFormat="1" applyAlignment="1">
      <alignment horizontal="center"/>
    </xf>
    <xf numFmtId="0" fontId="6" fillId="0" borderId="33" xfId="0" applyFont="1" applyBorder="1"/>
    <xf numFmtId="0" fontId="0" fillId="0" borderId="33" xfId="0" applyBorder="1" applyAlignment="1">
      <alignment horizontal="right"/>
    </xf>
    <xf numFmtId="0" fontId="0" fillId="0" borderId="0" xfId="0" applyBorder="1" applyAlignment="1">
      <alignment vertical="center"/>
    </xf>
    <xf numFmtId="4" fontId="0" fillId="0" borderId="33" xfId="0" applyNumberFormat="1" applyBorder="1"/>
    <xf numFmtId="4" fontId="0" fillId="0" borderId="34" xfId="0" applyNumberFormat="1" applyBorder="1"/>
    <xf numFmtId="4" fontId="0" fillId="0" borderId="0" xfId="0" applyNumberFormat="1" applyBorder="1"/>
    <xf numFmtId="4" fontId="0" fillId="0" borderId="26" xfId="0" applyNumberFormat="1" applyFont="1" applyBorder="1"/>
    <xf numFmtId="4" fontId="0" fillId="0" borderId="0" xfId="0" applyNumberFormat="1"/>
    <xf numFmtId="4" fontId="1" fillId="0" borderId="26" xfId="0" applyNumberFormat="1" applyFont="1" applyBorder="1"/>
    <xf numFmtId="4" fontId="1" fillId="0" borderId="0" xfId="0" applyNumberFormat="1" applyFont="1" applyAlignment="1">
      <alignment horizontal="center"/>
    </xf>
    <xf numFmtId="4" fontId="0" fillId="0" borderId="0" xfId="0" applyNumberFormat="1" applyFont="1" applyBorder="1"/>
    <xf numFmtId="0" fontId="2" fillId="5" borderId="8" xfId="0" applyFont="1" applyFill="1" applyBorder="1" applyAlignment="1">
      <alignment vertical="center"/>
    </xf>
    <xf numFmtId="0" fontId="2" fillId="5" borderId="12" xfId="0" applyFont="1" applyFill="1" applyBorder="1" applyAlignment="1">
      <alignment vertical="center"/>
    </xf>
    <xf numFmtId="0" fontId="2" fillId="5" borderId="13" xfId="0" applyFont="1" applyFill="1" applyBorder="1" applyAlignment="1">
      <alignment vertical="center"/>
    </xf>
    <xf numFmtId="4" fontId="2" fillId="4" borderId="18" xfId="0" applyNumberFormat="1" applyFont="1" applyFill="1" applyBorder="1" applyAlignment="1">
      <alignment horizontal="right" vertical="center"/>
    </xf>
    <xf numFmtId="4" fontId="2" fillId="4" borderId="5" xfId="0" applyNumberFormat="1" applyFont="1" applyFill="1" applyBorder="1" applyAlignment="1">
      <alignment horizontal="right" vertical="center"/>
    </xf>
    <xf numFmtId="4" fontId="2" fillId="4" borderId="14" xfId="0" applyNumberFormat="1" applyFont="1" applyFill="1" applyBorder="1" applyAlignment="1">
      <alignment horizontal="right" vertical="center"/>
    </xf>
    <xf numFmtId="4" fontId="2" fillId="4" borderId="30" xfId="0" applyNumberFormat="1" applyFont="1" applyFill="1" applyBorder="1" applyAlignment="1">
      <alignment horizontal="right" vertical="center"/>
    </xf>
    <xf numFmtId="4" fontId="2" fillId="3" borderId="19" xfId="0" applyNumberFormat="1" applyFont="1" applyFill="1" applyBorder="1" applyAlignment="1">
      <alignment horizontal="right" vertical="center"/>
    </xf>
    <xf numFmtId="4" fontId="2" fillId="3" borderId="6" xfId="0" applyNumberFormat="1" applyFont="1" applyFill="1" applyBorder="1" applyAlignment="1">
      <alignment horizontal="right" vertical="center"/>
    </xf>
    <xf numFmtId="4" fontId="2" fillId="3" borderId="9" xfId="0" applyNumberFormat="1" applyFont="1" applyFill="1" applyBorder="1" applyAlignment="1">
      <alignment horizontal="right" vertical="center"/>
    </xf>
    <xf numFmtId="4" fontId="2" fillId="3" borderId="31" xfId="0" applyNumberFormat="1" applyFont="1" applyFill="1" applyBorder="1" applyAlignment="1">
      <alignment horizontal="right" vertical="center"/>
    </xf>
    <xf numFmtId="4" fontId="1" fillId="0" borderId="26" xfId="0" applyNumberFormat="1" applyFont="1" applyBorder="1" applyAlignment="1">
      <alignment horizontal="right"/>
    </xf>
    <xf numFmtId="4" fontId="1" fillId="0" borderId="0" xfId="0" applyNumberFormat="1" applyFont="1" applyAlignment="1">
      <alignment horizontal="right"/>
    </xf>
    <xf numFmtId="0" fontId="1" fillId="7" borderId="1" xfId="0" applyFont="1" applyFill="1" applyBorder="1" applyAlignment="1">
      <alignment horizontal="center"/>
    </xf>
    <xf numFmtId="49" fontId="0" fillId="7" borderId="2" xfId="0" applyNumberFormat="1" applyFill="1" applyBorder="1"/>
    <xf numFmtId="0" fontId="1" fillId="7" borderId="2" xfId="0" applyFont="1" applyFill="1" applyBorder="1" applyAlignment="1">
      <alignment horizontal="center"/>
    </xf>
    <xf numFmtId="0" fontId="1" fillId="7" borderId="3" xfId="0" applyFont="1" applyFill="1" applyBorder="1" applyAlignment="1">
      <alignment horizontal="center"/>
    </xf>
    <xf numFmtId="4" fontId="1" fillId="0" borderId="0" xfId="0" applyNumberFormat="1" applyFont="1" applyBorder="1" applyAlignment="1">
      <alignment horizontal="right"/>
    </xf>
    <xf numFmtId="0" fontId="5" fillId="0" borderId="0" xfId="0" applyFont="1" applyAlignment="1"/>
    <xf numFmtId="0" fontId="8" fillId="0" borderId="0" xfId="0" applyFont="1"/>
    <xf numFmtId="49" fontId="0" fillId="0" borderId="0" xfId="0" applyNumberFormat="1" applyAlignment="1">
      <alignment horizontal="right"/>
    </xf>
    <xf numFmtId="9" fontId="0" fillId="0" borderId="0" xfId="0" applyNumberFormat="1" applyAlignment="1">
      <alignment horizontal="right"/>
    </xf>
    <xf numFmtId="4" fontId="1" fillId="0" borderId="0" xfId="0" applyNumberFormat="1" applyFont="1" applyBorder="1"/>
    <xf numFmtId="0" fontId="10" fillId="0" borderId="0" xfId="0" applyFont="1" applyBorder="1"/>
    <xf numFmtId="0" fontId="11" fillId="0" borderId="0" xfId="0" applyFont="1"/>
    <xf numFmtId="0" fontId="12" fillId="0" borderId="0" xfId="0" applyFont="1" applyBorder="1"/>
    <xf numFmtId="3" fontId="13" fillId="0" borderId="0" xfId="0" applyNumberFormat="1" applyFont="1"/>
    <xf numFmtId="3" fontId="1" fillId="0" borderId="26" xfId="0" applyNumberFormat="1" applyFont="1" applyBorder="1" applyAlignment="1">
      <alignment horizontal="center" vertical="center"/>
    </xf>
    <xf numFmtId="0" fontId="0" fillId="0" borderId="0" xfId="0" applyFont="1"/>
    <xf numFmtId="0" fontId="7" fillId="0" borderId="35" xfId="0" applyFont="1" applyBorder="1" applyAlignment="1">
      <alignment horizontal="center"/>
    </xf>
    <xf numFmtId="0" fontId="7" fillId="0" borderId="0" xfId="0" applyFont="1" applyBorder="1" applyAlignment="1">
      <alignment horizontal="center"/>
    </xf>
    <xf numFmtId="0" fontId="0" fillId="6" borderId="10" xfId="0" applyFill="1" applyBorder="1" applyAlignment="1">
      <alignment horizontal="justify" vertical="center" wrapText="1"/>
    </xf>
    <xf numFmtId="0" fontId="0" fillId="6" borderId="34" xfId="0" applyFill="1" applyBorder="1" applyAlignment="1">
      <alignment horizontal="justify" vertical="center" wrapText="1"/>
    </xf>
    <xf numFmtId="0" fontId="0" fillId="6" borderId="11" xfId="0" applyFill="1" applyBorder="1" applyAlignment="1">
      <alignment horizontal="justify" vertical="center" wrapText="1"/>
    </xf>
    <xf numFmtId="0" fontId="7" fillId="0" borderId="35" xfId="0" applyFont="1" applyBorder="1" applyAlignment="1">
      <alignment horizontal="center"/>
    </xf>
    <xf numFmtId="0" fontId="2" fillId="5" borderId="16" xfId="0" applyFont="1" applyFill="1" applyBorder="1" applyAlignment="1">
      <alignment vertical="center"/>
    </xf>
    <xf numFmtId="0" fontId="2" fillId="5" borderId="17" xfId="0" applyFont="1" applyFill="1" applyBorder="1" applyAlignment="1">
      <alignment vertical="center"/>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1" fillId="3" borderId="21" xfId="0" applyFont="1" applyFill="1" applyBorder="1" applyAlignment="1">
      <alignment horizontal="center" vertical="center"/>
    </xf>
    <xf numFmtId="0" fontId="1" fillId="3" borderId="22" xfId="0" applyFont="1" applyFill="1" applyBorder="1" applyAlignment="1">
      <alignment horizontal="center" vertical="center"/>
    </xf>
    <xf numFmtId="0" fontId="2" fillId="5" borderId="28" xfId="0" applyFont="1" applyFill="1" applyBorder="1" applyAlignment="1">
      <alignment vertical="center"/>
    </xf>
    <xf numFmtId="0" fontId="2" fillId="5" borderId="29" xfId="0" applyFont="1" applyFill="1" applyBorder="1" applyAlignment="1">
      <alignment vertical="center"/>
    </xf>
    <xf numFmtId="0" fontId="2" fillId="5" borderId="10" xfId="0" applyFont="1" applyFill="1" applyBorder="1" applyAlignment="1">
      <alignment horizontal="left" vertical="center"/>
    </xf>
    <xf numFmtId="0" fontId="2" fillId="5" borderId="11" xfId="0" applyFont="1" applyFill="1" applyBorder="1" applyAlignment="1">
      <alignment horizontal="left" vertical="center"/>
    </xf>
    <xf numFmtId="0" fontId="2" fillId="5" borderId="10" xfId="0" applyFont="1" applyFill="1" applyBorder="1" applyAlignment="1">
      <alignment vertical="center"/>
    </xf>
    <xf numFmtId="0" fontId="2" fillId="5" borderId="11" xfId="0" applyFont="1" applyFill="1" applyBorder="1" applyAlignment="1">
      <alignment vertical="center"/>
    </xf>
    <xf numFmtId="0" fontId="2" fillId="5" borderId="16" xfId="0" applyFont="1" applyFill="1" applyBorder="1" applyAlignment="1">
      <alignment horizontal="left" vertical="center"/>
    </xf>
    <xf numFmtId="0" fontId="2" fillId="5" borderId="17" xfId="0" applyFont="1" applyFill="1" applyBorder="1" applyAlignment="1">
      <alignment horizontal="left" vertical="center"/>
    </xf>
    <xf numFmtId="0" fontId="1" fillId="6" borderId="1" xfId="0" applyFont="1" applyFill="1" applyBorder="1" applyAlignment="1">
      <alignment horizontal="center"/>
    </xf>
    <xf numFmtId="0" fontId="1" fillId="6" borderId="2" xfId="0" applyFont="1" applyFill="1" applyBorder="1" applyAlignment="1">
      <alignment horizontal="center"/>
    </xf>
    <xf numFmtId="0" fontId="1" fillId="6" borderId="3" xfId="0" applyFont="1" applyFill="1" applyBorder="1" applyAlignment="1">
      <alignment horizontal="center"/>
    </xf>
    <xf numFmtId="0" fontId="4" fillId="0" borderId="0" xfId="0" applyFont="1" applyAlignment="1">
      <alignment horizont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4" borderId="21" xfId="0" applyFont="1" applyFill="1" applyBorder="1" applyAlignment="1">
      <alignment horizontal="center" vertical="center"/>
    </xf>
    <xf numFmtId="0" fontId="1" fillId="4" borderId="22" xfId="0" applyFont="1" applyFill="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3" fillId="0" borderId="0" xfId="0" applyFont="1" applyAlignment="1">
      <alignment horizontal="center"/>
    </xf>
    <xf numFmtId="0" fontId="1" fillId="0" borderId="0" xfId="0" applyFont="1" applyAlignment="1">
      <alignment horizontal="center" vertical="center"/>
    </xf>
    <xf numFmtId="0" fontId="1" fillId="0" borderId="25" xfId="0" applyFont="1" applyBorder="1" applyAlignment="1">
      <alignment horizontal="center" vertical="center"/>
    </xf>
    <xf numFmtId="0" fontId="1" fillId="0" borderId="0" xfId="0" applyFont="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6" xfId="0" applyFont="1" applyBorder="1" applyAlignment="1">
      <alignment vertical="center"/>
    </xf>
    <xf numFmtId="0" fontId="2" fillId="0" borderId="17" xfId="0" applyFont="1" applyBorder="1" applyAlignment="1">
      <alignment vertical="center"/>
    </xf>
    <xf numFmtId="0" fontId="5"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0</xdr:row>
      <xdr:rowOff>0</xdr:rowOff>
    </xdr:from>
    <xdr:to>
      <xdr:col>7</xdr:col>
      <xdr:colOff>523876</xdr:colOff>
      <xdr:row>5</xdr:row>
      <xdr:rowOff>43962</xdr:rowOff>
    </xdr:to>
    <xdr:pic>
      <xdr:nvPicPr>
        <xdr:cNvPr id="2" name="Image 1" descr="com_delegue">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33" t="13924" r="3590"/>
        <a:stretch/>
      </xdr:blipFill>
      <xdr:spPr bwMode="auto">
        <a:xfrm>
          <a:off x="28576" y="0"/>
          <a:ext cx="6057900" cy="99646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xdr:colOff>
      <xdr:row>0</xdr:row>
      <xdr:rowOff>0</xdr:rowOff>
    </xdr:from>
    <xdr:to>
      <xdr:col>9</xdr:col>
      <xdr:colOff>474913</xdr:colOff>
      <xdr:row>7</xdr:row>
      <xdr:rowOff>238125</xdr:rowOff>
    </xdr:to>
    <xdr:pic>
      <xdr:nvPicPr>
        <xdr:cNvPr id="4" name="Image 3" descr="com_delegue">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 y="0"/>
          <a:ext cx="10180886" cy="25241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3</xdr:col>
      <xdr:colOff>1476375</xdr:colOff>
      <xdr:row>5</xdr:row>
      <xdr:rowOff>43962</xdr:rowOff>
    </xdr:to>
    <xdr:pic>
      <xdr:nvPicPr>
        <xdr:cNvPr id="2" name="Image 1" descr="com_delegue">
          <a:extLst>
            <a:ext uri="{FF2B5EF4-FFF2-40B4-BE49-F238E27FC236}">
              <a16:creationId xmlns:a16="http://schemas.microsoft.com/office/drawing/2014/main" id="{00000000-0008-0000-03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33" t="13924" r="3590"/>
        <a:stretch/>
      </xdr:blipFill>
      <xdr:spPr bwMode="auto">
        <a:xfrm>
          <a:off x="28575" y="0"/>
          <a:ext cx="6162675" cy="99646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3</xdr:col>
      <xdr:colOff>1476375</xdr:colOff>
      <xdr:row>5</xdr:row>
      <xdr:rowOff>43962</xdr:rowOff>
    </xdr:to>
    <xdr:pic>
      <xdr:nvPicPr>
        <xdr:cNvPr id="4" name="Image 3" descr="com_delegue">
          <a:extLst>
            <a:ext uri="{FF2B5EF4-FFF2-40B4-BE49-F238E27FC236}">
              <a16:creationId xmlns:a16="http://schemas.microsoft.com/office/drawing/2014/main" id="{00000000-0008-0000-04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33" t="13924" r="3590"/>
        <a:stretch/>
      </xdr:blipFill>
      <xdr:spPr bwMode="auto">
        <a:xfrm>
          <a:off x="28575" y="0"/>
          <a:ext cx="6162675" cy="996462"/>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3</xdr:col>
      <xdr:colOff>1476375</xdr:colOff>
      <xdr:row>5</xdr:row>
      <xdr:rowOff>43962</xdr:rowOff>
    </xdr:to>
    <xdr:pic>
      <xdr:nvPicPr>
        <xdr:cNvPr id="3" name="Image 2" descr="com_delegue">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33" t="13924" r="3590"/>
        <a:stretch/>
      </xdr:blipFill>
      <xdr:spPr bwMode="auto">
        <a:xfrm>
          <a:off x="28575" y="0"/>
          <a:ext cx="6162675" cy="996462"/>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3</xdr:col>
      <xdr:colOff>1476375</xdr:colOff>
      <xdr:row>5</xdr:row>
      <xdr:rowOff>43962</xdr:rowOff>
    </xdr:to>
    <xdr:pic>
      <xdr:nvPicPr>
        <xdr:cNvPr id="4" name="Image 3" descr="com_delegue">
          <a:extLst>
            <a:ext uri="{FF2B5EF4-FFF2-40B4-BE49-F238E27FC236}">
              <a16:creationId xmlns:a16="http://schemas.microsoft.com/office/drawing/2014/main" id="{00000000-0008-0000-06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33" t="13924" r="3590"/>
        <a:stretch/>
      </xdr:blipFill>
      <xdr:spPr bwMode="auto">
        <a:xfrm>
          <a:off x="28575" y="0"/>
          <a:ext cx="6162675" cy="996462"/>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3</xdr:col>
      <xdr:colOff>1476375</xdr:colOff>
      <xdr:row>5</xdr:row>
      <xdr:rowOff>43962</xdr:rowOff>
    </xdr:to>
    <xdr:pic>
      <xdr:nvPicPr>
        <xdr:cNvPr id="2" name="Image 1" descr="com_delegue">
          <a:extLst>
            <a:ext uri="{FF2B5EF4-FFF2-40B4-BE49-F238E27FC236}">
              <a16:creationId xmlns:a16="http://schemas.microsoft.com/office/drawing/2014/main" id="{00000000-0008-0000-07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33" t="13924" r="3590"/>
        <a:stretch/>
      </xdr:blipFill>
      <xdr:spPr bwMode="auto">
        <a:xfrm>
          <a:off x="28575" y="0"/>
          <a:ext cx="6162675" cy="996462"/>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3</xdr:col>
      <xdr:colOff>1476375</xdr:colOff>
      <xdr:row>5</xdr:row>
      <xdr:rowOff>43962</xdr:rowOff>
    </xdr:to>
    <xdr:pic>
      <xdr:nvPicPr>
        <xdr:cNvPr id="2" name="Image 1" descr="com_delegue">
          <a:extLst>
            <a:ext uri="{FF2B5EF4-FFF2-40B4-BE49-F238E27FC236}">
              <a16:creationId xmlns:a16="http://schemas.microsoft.com/office/drawing/2014/main" id="{00000000-0008-0000-08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33" t="13924" r="3590"/>
        <a:stretch/>
      </xdr:blipFill>
      <xdr:spPr bwMode="auto">
        <a:xfrm>
          <a:off x="28575" y="0"/>
          <a:ext cx="6162675" cy="996462"/>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8:H102"/>
  <sheetViews>
    <sheetView zoomScaleNormal="100" workbookViewId="0"/>
  </sheetViews>
  <sheetFormatPr baseColWidth="10" defaultRowHeight="14.5" x14ac:dyDescent="0.35"/>
  <cols>
    <col min="1" max="2" width="11.453125" customWidth="1"/>
    <col min="3" max="3" width="14.81640625" customWidth="1"/>
    <col min="4" max="4" width="11.453125" customWidth="1"/>
  </cols>
  <sheetData>
    <row r="8" spans="1:8" ht="18.5" x14ac:dyDescent="0.45">
      <c r="A8" s="84" t="s">
        <v>213</v>
      </c>
      <c r="B8" s="84"/>
      <c r="C8" s="84"/>
      <c r="D8" s="84"/>
      <c r="E8" s="84"/>
      <c r="F8" s="84"/>
      <c r="G8" s="84"/>
      <c r="H8" s="84"/>
    </row>
    <row r="10" spans="1:8" x14ac:dyDescent="0.35">
      <c r="A10" s="85" t="s">
        <v>120</v>
      </c>
    </row>
    <row r="12" spans="1:8" x14ac:dyDescent="0.35">
      <c r="A12" s="42" t="s">
        <v>45</v>
      </c>
    </row>
    <row r="14" spans="1:8" ht="90" customHeight="1" x14ac:dyDescent="0.35">
      <c r="A14" s="97" t="s">
        <v>121</v>
      </c>
      <c r="B14" s="98"/>
      <c r="C14" s="98"/>
      <c r="D14" s="98"/>
      <c r="E14" s="98"/>
      <c r="F14" s="98"/>
      <c r="G14" s="98"/>
      <c r="H14" s="99"/>
    </row>
    <row r="16" spans="1:8" x14ac:dyDescent="0.35">
      <c r="A16" s="1"/>
      <c r="B16" s="1" t="s">
        <v>200</v>
      </c>
      <c r="C16" s="1" t="s">
        <v>169</v>
      </c>
      <c r="D16" t="s">
        <v>122</v>
      </c>
    </row>
    <row r="17" spans="1:8" x14ac:dyDescent="0.35">
      <c r="C17" s="1" t="s">
        <v>221</v>
      </c>
      <c r="D17" t="s">
        <v>123</v>
      </c>
    </row>
    <row r="18" spans="1:8" x14ac:dyDescent="0.35">
      <c r="C18" s="1" t="s">
        <v>222</v>
      </c>
      <c r="D18" t="s">
        <v>124</v>
      </c>
    </row>
    <row r="19" spans="1:8" x14ac:dyDescent="0.35">
      <c r="C19" s="1" t="s">
        <v>223</v>
      </c>
      <c r="D19" t="s">
        <v>125</v>
      </c>
    </row>
    <row r="20" spans="1:8" x14ac:dyDescent="0.35">
      <c r="C20" s="1" t="s">
        <v>170</v>
      </c>
      <c r="D20" t="s">
        <v>126</v>
      </c>
    </row>
    <row r="22" spans="1:8" x14ac:dyDescent="0.35">
      <c r="A22" s="42" t="s">
        <v>57</v>
      </c>
    </row>
    <row r="24" spans="1:8" ht="90" customHeight="1" x14ac:dyDescent="0.35">
      <c r="A24" s="97" t="s">
        <v>283</v>
      </c>
      <c r="B24" s="98"/>
      <c r="C24" s="98"/>
      <c r="D24" s="98"/>
      <c r="E24" s="98"/>
      <c r="F24" s="98"/>
      <c r="G24" s="98"/>
      <c r="H24" s="99"/>
    </row>
    <row r="26" spans="1:8" x14ac:dyDescent="0.35">
      <c r="A26" s="1"/>
      <c r="B26" s="1" t="s">
        <v>201</v>
      </c>
      <c r="C26" s="1" t="s">
        <v>168</v>
      </c>
      <c r="D26" t="s">
        <v>127</v>
      </c>
    </row>
    <row r="27" spans="1:8" x14ac:dyDescent="0.35">
      <c r="C27" s="1" t="s">
        <v>128</v>
      </c>
      <c r="D27" t="s">
        <v>219</v>
      </c>
    </row>
    <row r="28" spans="1:8" x14ac:dyDescent="0.35">
      <c r="C28" s="1" t="s">
        <v>167</v>
      </c>
      <c r="D28" t="s">
        <v>129</v>
      </c>
    </row>
    <row r="30" spans="1:8" x14ac:dyDescent="0.35">
      <c r="A30" s="42" t="s">
        <v>109</v>
      </c>
    </row>
    <row r="32" spans="1:8" ht="90" customHeight="1" x14ac:dyDescent="0.35">
      <c r="A32" s="97" t="s">
        <v>130</v>
      </c>
      <c r="B32" s="98"/>
      <c r="C32" s="98"/>
      <c r="D32" s="98"/>
      <c r="E32" s="98"/>
      <c r="F32" s="98"/>
      <c r="G32" s="98"/>
      <c r="H32" s="99"/>
    </row>
    <row r="34" spans="1:8" x14ac:dyDescent="0.35">
      <c r="A34" s="1"/>
      <c r="B34" s="1" t="s">
        <v>201</v>
      </c>
      <c r="C34" s="1" t="s">
        <v>166</v>
      </c>
      <c r="D34" t="s">
        <v>135</v>
      </c>
    </row>
    <row r="35" spans="1:8" x14ac:dyDescent="0.35">
      <c r="C35" s="86" t="s">
        <v>131</v>
      </c>
      <c r="D35" t="s">
        <v>136</v>
      </c>
    </row>
    <row r="36" spans="1:8" x14ac:dyDescent="0.35">
      <c r="C36" s="1" t="s">
        <v>132</v>
      </c>
      <c r="D36" t="s">
        <v>137</v>
      </c>
    </row>
    <row r="37" spans="1:8" x14ac:dyDescent="0.35">
      <c r="C37" s="1" t="s">
        <v>133</v>
      </c>
      <c r="D37" t="s">
        <v>138</v>
      </c>
    </row>
    <row r="38" spans="1:8" x14ac:dyDescent="0.35">
      <c r="C38" s="1" t="s">
        <v>134</v>
      </c>
      <c r="D38" t="s">
        <v>139</v>
      </c>
    </row>
    <row r="40" spans="1:8" x14ac:dyDescent="0.35">
      <c r="A40" s="42" t="s">
        <v>110</v>
      </c>
    </row>
    <row r="42" spans="1:8" ht="90" customHeight="1" x14ac:dyDescent="0.35">
      <c r="A42" s="97" t="s">
        <v>140</v>
      </c>
      <c r="B42" s="98"/>
      <c r="C42" s="98"/>
      <c r="D42" s="98"/>
      <c r="E42" s="98"/>
      <c r="F42" s="98"/>
      <c r="G42" s="98"/>
      <c r="H42" s="99"/>
    </row>
    <row r="44" spans="1:8" x14ac:dyDescent="0.35">
      <c r="A44" s="1"/>
      <c r="B44" s="1" t="s">
        <v>201</v>
      </c>
    </row>
    <row r="45" spans="1:8" x14ac:dyDescent="0.35">
      <c r="C45" s="1" t="s">
        <v>165</v>
      </c>
      <c r="D45" t="s">
        <v>141</v>
      </c>
    </row>
    <row r="46" spans="1:8" x14ac:dyDescent="0.35">
      <c r="C46" s="1" t="s">
        <v>146</v>
      </c>
      <c r="D46" t="s">
        <v>142</v>
      </c>
    </row>
    <row r="47" spans="1:8" x14ac:dyDescent="0.35">
      <c r="C47" s="1" t="s">
        <v>147</v>
      </c>
      <c r="D47" t="s">
        <v>143</v>
      </c>
    </row>
    <row r="48" spans="1:8" x14ac:dyDescent="0.35">
      <c r="C48" s="1" t="s">
        <v>220</v>
      </c>
      <c r="D48" t="s">
        <v>144</v>
      </c>
    </row>
    <row r="49" spans="1:8" x14ac:dyDescent="0.35">
      <c r="C49" s="1" t="s">
        <v>148</v>
      </c>
      <c r="D49" t="s">
        <v>145</v>
      </c>
    </row>
    <row r="51" spans="1:8" x14ac:dyDescent="0.35">
      <c r="A51" s="42" t="s">
        <v>78</v>
      </c>
    </row>
    <row r="53" spans="1:8" ht="90" customHeight="1" x14ac:dyDescent="0.35">
      <c r="A53" s="97" t="s">
        <v>215</v>
      </c>
      <c r="B53" s="98"/>
      <c r="C53" s="98"/>
      <c r="D53" s="98"/>
      <c r="E53" s="98"/>
      <c r="F53" s="98"/>
      <c r="G53" s="98"/>
      <c r="H53" s="99"/>
    </row>
    <row r="55" spans="1:8" x14ac:dyDescent="0.35">
      <c r="A55" s="1"/>
      <c r="B55" s="1" t="s">
        <v>201</v>
      </c>
      <c r="C55" s="1" t="s">
        <v>160</v>
      </c>
      <c r="D55" t="s">
        <v>151</v>
      </c>
    </row>
    <row r="56" spans="1:8" x14ac:dyDescent="0.35">
      <c r="C56" s="1" t="s">
        <v>149</v>
      </c>
      <c r="D56" t="s">
        <v>152</v>
      </c>
    </row>
    <row r="57" spans="1:8" x14ac:dyDescent="0.35">
      <c r="C57" s="1" t="s">
        <v>150</v>
      </c>
      <c r="D57" t="s">
        <v>153</v>
      </c>
    </row>
    <row r="58" spans="1:8" x14ac:dyDescent="0.35">
      <c r="C58" s="1" t="s">
        <v>159</v>
      </c>
      <c r="D58" t="s">
        <v>154</v>
      </c>
    </row>
    <row r="60" spans="1:8" x14ac:dyDescent="0.35">
      <c r="A60" s="42" t="s">
        <v>112</v>
      </c>
    </row>
    <row r="62" spans="1:8" ht="90" customHeight="1" x14ac:dyDescent="0.35">
      <c r="A62" s="97" t="s">
        <v>216</v>
      </c>
      <c r="B62" s="98"/>
      <c r="C62" s="98"/>
      <c r="D62" s="98"/>
      <c r="E62" s="98"/>
      <c r="F62" s="98"/>
      <c r="G62" s="98"/>
      <c r="H62" s="99"/>
    </row>
    <row r="64" spans="1:8" x14ac:dyDescent="0.35">
      <c r="A64" s="1"/>
      <c r="B64" s="1" t="s">
        <v>201</v>
      </c>
      <c r="C64" s="87" t="s">
        <v>158</v>
      </c>
      <c r="D64" t="s">
        <v>161</v>
      </c>
    </row>
    <row r="65" spans="1:8" x14ac:dyDescent="0.35">
      <c r="C65" s="1" t="s">
        <v>155</v>
      </c>
      <c r="D65" t="s">
        <v>162</v>
      </c>
    </row>
    <row r="66" spans="1:8" x14ac:dyDescent="0.35">
      <c r="C66" s="1" t="s">
        <v>156</v>
      </c>
      <c r="D66" t="s">
        <v>163</v>
      </c>
    </row>
    <row r="67" spans="1:8" x14ac:dyDescent="0.35">
      <c r="C67" s="1" t="s">
        <v>157</v>
      </c>
      <c r="D67" t="s">
        <v>164</v>
      </c>
    </row>
    <row r="69" spans="1:8" x14ac:dyDescent="0.35">
      <c r="A69" s="42" t="s">
        <v>104</v>
      </c>
    </row>
    <row r="71" spans="1:8" ht="90" customHeight="1" x14ac:dyDescent="0.35">
      <c r="A71" s="97" t="s">
        <v>171</v>
      </c>
      <c r="B71" s="98"/>
      <c r="C71" s="98"/>
      <c r="D71" s="98"/>
      <c r="E71" s="98"/>
      <c r="F71" s="98"/>
      <c r="G71" s="98"/>
      <c r="H71" s="99"/>
    </row>
    <row r="73" spans="1:8" x14ac:dyDescent="0.35">
      <c r="A73" s="1"/>
      <c r="B73" s="1" t="s">
        <v>201</v>
      </c>
      <c r="C73" s="1" t="s">
        <v>172</v>
      </c>
      <c r="D73" t="s">
        <v>173</v>
      </c>
    </row>
    <row r="74" spans="1:8" x14ac:dyDescent="0.35">
      <c r="C74" s="1" t="s">
        <v>174</v>
      </c>
      <c r="D74" t="s">
        <v>175</v>
      </c>
    </row>
    <row r="75" spans="1:8" x14ac:dyDescent="0.35">
      <c r="C75" s="1" t="s">
        <v>181</v>
      </c>
      <c r="D75" t="s">
        <v>176</v>
      </c>
    </row>
    <row r="76" spans="1:8" x14ac:dyDescent="0.35">
      <c r="C76" s="1" t="s">
        <v>177</v>
      </c>
      <c r="D76" t="s">
        <v>178</v>
      </c>
    </row>
    <row r="77" spans="1:8" x14ac:dyDescent="0.35">
      <c r="C77" s="1" t="s">
        <v>179</v>
      </c>
      <c r="D77" t="s">
        <v>180</v>
      </c>
    </row>
    <row r="79" spans="1:8" x14ac:dyDescent="0.35">
      <c r="A79" s="42" t="s">
        <v>182</v>
      </c>
    </row>
    <row r="81" spans="1:8" ht="90" customHeight="1" x14ac:dyDescent="0.35">
      <c r="A81" s="97" t="s">
        <v>202</v>
      </c>
      <c r="B81" s="98"/>
      <c r="C81" s="98"/>
      <c r="D81" s="98"/>
      <c r="E81" s="98"/>
      <c r="F81" s="98"/>
      <c r="G81" s="98"/>
      <c r="H81" s="99"/>
    </row>
    <row r="83" spans="1:8" x14ac:dyDescent="0.35">
      <c r="A83" s="1"/>
      <c r="B83" s="1" t="s">
        <v>201</v>
      </c>
      <c r="C83" s="1" t="s">
        <v>183</v>
      </c>
      <c r="D83" t="s">
        <v>186</v>
      </c>
    </row>
    <row r="84" spans="1:8" x14ac:dyDescent="0.35">
      <c r="C84" s="1" t="s">
        <v>184</v>
      </c>
      <c r="D84" t="s">
        <v>187</v>
      </c>
    </row>
    <row r="85" spans="1:8" x14ac:dyDescent="0.35">
      <c r="C85" s="1" t="s">
        <v>185</v>
      </c>
      <c r="D85" t="s">
        <v>188</v>
      </c>
    </row>
    <row r="87" spans="1:8" x14ac:dyDescent="0.35">
      <c r="A87" s="42" t="s">
        <v>116</v>
      </c>
    </row>
    <row r="89" spans="1:8" ht="90" customHeight="1" x14ac:dyDescent="0.35">
      <c r="A89" s="97" t="s">
        <v>217</v>
      </c>
      <c r="B89" s="98"/>
      <c r="C89" s="98"/>
      <c r="D89" s="98"/>
      <c r="E89" s="98"/>
      <c r="F89" s="98"/>
      <c r="G89" s="98"/>
      <c r="H89" s="99"/>
    </row>
    <row r="91" spans="1:8" x14ac:dyDescent="0.35">
      <c r="A91" s="1"/>
      <c r="B91" s="1" t="s">
        <v>201</v>
      </c>
      <c r="C91" s="1" t="s">
        <v>189</v>
      </c>
      <c r="D91" t="s">
        <v>188</v>
      </c>
    </row>
    <row r="92" spans="1:8" x14ac:dyDescent="0.35">
      <c r="C92" s="1" t="s">
        <v>190</v>
      </c>
      <c r="D92" t="s">
        <v>187</v>
      </c>
    </row>
    <row r="93" spans="1:8" x14ac:dyDescent="0.35">
      <c r="C93" s="1" t="s">
        <v>191</v>
      </c>
      <c r="D93" t="s">
        <v>193</v>
      </c>
    </row>
    <row r="94" spans="1:8" x14ac:dyDescent="0.35">
      <c r="C94" s="1" t="s">
        <v>192</v>
      </c>
      <c r="D94" t="s">
        <v>194</v>
      </c>
    </row>
    <row r="96" spans="1:8" x14ac:dyDescent="0.35">
      <c r="A96" s="42" t="s">
        <v>195</v>
      </c>
    </row>
    <row r="98" spans="1:8" ht="90" customHeight="1" x14ac:dyDescent="0.35">
      <c r="A98" s="97" t="s">
        <v>218</v>
      </c>
      <c r="B98" s="98"/>
      <c r="C98" s="98"/>
      <c r="D98" s="98"/>
      <c r="E98" s="98"/>
      <c r="F98" s="98"/>
      <c r="G98" s="98"/>
      <c r="H98" s="99"/>
    </row>
    <row r="100" spans="1:8" x14ac:dyDescent="0.35">
      <c r="A100" s="1"/>
      <c r="B100" s="1" t="s">
        <v>201</v>
      </c>
      <c r="C100" s="1" t="s">
        <v>196</v>
      </c>
      <c r="D100" t="s">
        <v>199</v>
      </c>
    </row>
    <row r="101" spans="1:8" x14ac:dyDescent="0.35">
      <c r="C101" s="1" t="s">
        <v>197</v>
      </c>
      <c r="D101" t="s">
        <v>143</v>
      </c>
    </row>
    <row r="102" spans="1:8" x14ac:dyDescent="0.35">
      <c r="C102" s="1" t="s">
        <v>198</v>
      </c>
      <c r="D102" t="s">
        <v>188</v>
      </c>
    </row>
  </sheetData>
  <mergeCells count="10">
    <mergeCell ref="A81:H81"/>
    <mergeCell ref="A89:H89"/>
    <mergeCell ref="A98:H98"/>
    <mergeCell ref="A71:H71"/>
    <mergeCell ref="A14:H14"/>
    <mergeCell ref="A24:H24"/>
    <mergeCell ref="A32:H32"/>
    <mergeCell ref="A42:H42"/>
    <mergeCell ref="A53:H53"/>
    <mergeCell ref="A62:H62"/>
  </mergeCells>
  <pageMargins left="0.70866141732283472" right="0.39370078740157483" top="0.59055118110236227" bottom="0.59055118110236227" header="0.31496062992125984" footer="0.23622047244094491"/>
  <pageSetup paperSize="9" scale="96" fitToHeight="0" orientation="portrait" r:id="rId1"/>
  <headerFooter differentFirst="1">
    <oddFooter>&amp;LAnnexe aux comptes annuels H - Les indicateurs financiers&amp;RPage &amp;P / &amp;N</oddFooter>
    <firstFooter>&amp;RPage &amp;P / &amp;N</firstFooter>
  </headerFooter>
  <rowBreaks count="1" manualBreakCount="1">
    <brk id="6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7"/>
  <sheetViews>
    <sheetView workbookViewId="0"/>
  </sheetViews>
  <sheetFormatPr baseColWidth="10" defaultColWidth="11.453125" defaultRowHeight="13" x14ac:dyDescent="0.3"/>
  <cols>
    <col min="1" max="1" width="14" style="90" customWidth="1"/>
    <col min="2" max="16384" width="11.453125" style="90"/>
  </cols>
  <sheetData>
    <row r="1" spans="1:2" x14ac:dyDescent="0.3">
      <c r="A1" s="89" t="s">
        <v>256</v>
      </c>
      <c r="B1" s="89">
        <v>1902</v>
      </c>
    </row>
    <row r="2" spans="1:2" x14ac:dyDescent="0.3">
      <c r="A2" s="89" t="s">
        <v>258</v>
      </c>
      <c r="B2" s="89">
        <v>1238</v>
      </c>
    </row>
    <row r="3" spans="1:2" x14ac:dyDescent="0.3">
      <c r="A3" s="89" t="s">
        <v>259</v>
      </c>
      <c r="B3" s="89">
        <v>117</v>
      </c>
    </row>
    <row r="4" spans="1:2" x14ac:dyDescent="0.3">
      <c r="A4" s="89" t="s">
        <v>224</v>
      </c>
      <c r="B4" s="89">
        <v>925</v>
      </c>
    </row>
    <row r="5" spans="1:2" x14ac:dyDescent="0.3">
      <c r="A5" s="89" t="s">
        <v>260</v>
      </c>
      <c r="B5" s="89">
        <v>1217</v>
      </c>
    </row>
    <row r="6" spans="1:2" x14ac:dyDescent="0.3">
      <c r="A6" s="89" t="s">
        <v>261</v>
      </c>
      <c r="B6" s="89">
        <v>652</v>
      </c>
    </row>
    <row r="7" spans="1:2" x14ac:dyDescent="0.3">
      <c r="A7" s="89" t="s">
        <v>225</v>
      </c>
      <c r="B7" s="89">
        <v>261</v>
      </c>
    </row>
    <row r="8" spans="1:2" x14ac:dyDescent="0.3">
      <c r="A8" s="89" t="s">
        <v>262</v>
      </c>
      <c r="B8" s="89">
        <v>648</v>
      </c>
    </row>
    <row r="9" spans="1:2" x14ac:dyDescent="0.3">
      <c r="A9" s="89" t="s">
        <v>226</v>
      </c>
      <c r="B9" s="89">
        <v>483</v>
      </c>
    </row>
    <row r="10" spans="1:2" x14ac:dyDescent="0.3">
      <c r="A10" s="89" t="s">
        <v>263</v>
      </c>
      <c r="B10" s="89">
        <v>1263</v>
      </c>
    </row>
    <row r="11" spans="1:2" x14ac:dyDescent="0.3">
      <c r="A11" s="89" t="s">
        <v>264</v>
      </c>
      <c r="B11" s="89">
        <v>721</v>
      </c>
    </row>
    <row r="12" spans="1:2" x14ac:dyDescent="0.3">
      <c r="A12" s="89" t="s">
        <v>265</v>
      </c>
      <c r="B12" s="89">
        <v>1043</v>
      </c>
    </row>
    <row r="13" spans="1:2" x14ac:dyDescent="0.3">
      <c r="A13" s="89" t="s">
        <v>227</v>
      </c>
      <c r="B13" s="89">
        <v>437</v>
      </c>
    </row>
    <row r="14" spans="1:2" x14ac:dyDescent="0.3">
      <c r="A14" s="89" t="s">
        <v>266</v>
      </c>
      <c r="B14" s="89">
        <v>303</v>
      </c>
    </row>
    <row r="15" spans="1:2" x14ac:dyDescent="0.3">
      <c r="A15" s="89" t="s">
        <v>267</v>
      </c>
      <c r="B15" s="89">
        <v>2379</v>
      </c>
    </row>
    <row r="16" spans="1:2" x14ac:dyDescent="0.3">
      <c r="A16" s="89" t="s">
        <v>228</v>
      </c>
      <c r="B16" s="89">
        <v>3552</v>
      </c>
    </row>
    <row r="17" spans="1:2" x14ac:dyDescent="0.3">
      <c r="A17" s="89" t="s">
        <v>229</v>
      </c>
      <c r="B17" s="89">
        <v>3298</v>
      </c>
    </row>
    <row r="18" spans="1:2" x14ac:dyDescent="0.3">
      <c r="A18" s="89" t="s">
        <v>268</v>
      </c>
      <c r="B18" s="89">
        <v>772</v>
      </c>
    </row>
    <row r="19" spans="1:2" x14ac:dyDescent="0.3">
      <c r="A19" s="89" t="s">
        <v>230</v>
      </c>
      <c r="B19" s="89">
        <v>2653</v>
      </c>
    </row>
    <row r="20" spans="1:2" x14ac:dyDescent="0.3">
      <c r="A20" s="89" t="s">
        <v>269</v>
      </c>
      <c r="B20" s="89">
        <v>179</v>
      </c>
    </row>
    <row r="21" spans="1:2" x14ac:dyDescent="0.3">
      <c r="A21" s="89" t="s">
        <v>231</v>
      </c>
      <c r="B21" s="89">
        <v>12566</v>
      </c>
    </row>
    <row r="22" spans="1:2" x14ac:dyDescent="0.3">
      <c r="A22" s="89" t="s">
        <v>232</v>
      </c>
      <c r="B22" s="89">
        <v>1381</v>
      </c>
    </row>
    <row r="23" spans="1:2" x14ac:dyDescent="0.3">
      <c r="A23" s="89" t="s">
        <v>233</v>
      </c>
      <c r="B23" s="89">
        <v>119</v>
      </c>
    </row>
    <row r="24" spans="1:2" x14ac:dyDescent="0.3">
      <c r="A24" s="89" t="s">
        <v>270</v>
      </c>
      <c r="B24" s="89">
        <v>349</v>
      </c>
    </row>
    <row r="25" spans="1:2" x14ac:dyDescent="0.3">
      <c r="A25" s="89" t="s">
        <v>271</v>
      </c>
      <c r="B25" s="89">
        <v>1696</v>
      </c>
    </row>
    <row r="26" spans="1:2" x14ac:dyDescent="0.3">
      <c r="A26" s="89" t="s">
        <v>272</v>
      </c>
      <c r="B26" s="89">
        <v>388</v>
      </c>
    </row>
    <row r="27" spans="1:2" x14ac:dyDescent="0.3">
      <c r="A27" s="89" t="s">
        <v>273</v>
      </c>
      <c r="B27" s="89">
        <v>1085</v>
      </c>
    </row>
    <row r="28" spans="1:2" x14ac:dyDescent="0.3">
      <c r="A28" s="89" t="s">
        <v>234</v>
      </c>
      <c r="B28" s="89">
        <v>7071</v>
      </c>
    </row>
    <row r="29" spans="1:2" x14ac:dyDescent="0.3">
      <c r="A29" s="89" t="s">
        <v>257</v>
      </c>
      <c r="B29" s="89">
        <v>1142</v>
      </c>
    </row>
    <row r="30" spans="1:2" x14ac:dyDescent="0.3">
      <c r="A30" s="89" t="s">
        <v>246</v>
      </c>
      <c r="B30" s="89">
        <v>99</v>
      </c>
    </row>
    <row r="31" spans="1:2" x14ac:dyDescent="0.3">
      <c r="A31" s="89" t="s">
        <v>249</v>
      </c>
      <c r="B31" s="89">
        <v>672</v>
      </c>
    </row>
    <row r="32" spans="1:2" x14ac:dyDescent="0.3">
      <c r="A32" s="89" t="s">
        <v>243</v>
      </c>
      <c r="B32" s="89">
        <v>322</v>
      </c>
    </row>
    <row r="33" spans="1:2" x14ac:dyDescent="0.3">
      <c r="A33" s="89" t="s">
        <v>252</v>
      </c>
      <c r="B33" s="89">
        <v>1883</v>
      </c>
    </row>
    <row r="34" spans="1:2" x14ac:dyDescent="0.3">
      <c r="A34" s="89" t="s">
        <v>244</v>
      </c>
      <c r="B34" s="89">
        <v>1232</v>
      </c>
    </row>
    <row r="35" spans="1:2" x14ac:dyDescent="0.3">
      <c r="A35" s="89" t="s">
        <v>245</v>
      </c>
      <c r="B35" s="89">
        <v>1533</v>
      </c>
    </row>
    <row r="36" spans="1:2" x14ac:dyDescent="0.3">
      <c r="A36" s="89" t="s">
        <v>247</v>
      </c>
      <c r="B36" s="89">
        <v>149</v>
      </c>
    </row>
    <row r="37" spans="1:2" x14ac:dyDescent="0.3">
      <c r="A37" s="89" t="s">
        <v>248</v>
      </c>
      <c r="B37" s="89">
        <v>504</v>
      </c>
    </row>
    <row r="38" spans="1:2" x14ac:dyDescent="0.3">
      <c r="A38" s="89" t="s">
        <v>274</v>
      </c>
      <c r="B38" s="89">
        <v>182</v>
      </c>
    </row>
    <row r="39" spans="1:2" x14ac:dyDescent="0.3">
      <c r="A39" s="89" t="s">
        <v>235</v>
      </c>
      <c r="B39" s="89">
        <v>523</v>
      </c>
    </row>
    <row r="40" spans="1:2" x14ac:dyDescent="0.3">
      <c r="A40" s="89" t="s">
        <v>236</v>
      </c>
      <c r="B40" s="89">
        <v>105</v>
      </c>
    </row>
    <row r="41" spans="1:2" x14ac:dyDescent="0.3">
      <c r="A41" s="89" t="s">
        <v>250</v>
      </c>
      <c r="B41" s="89">
        <v>583</v>
      </c>
    </row>
    <row r="42" spans="1:2" x14ac:dyDescent="0.3">
      <c r="A42" s="89" t="s">
        <v>237</v>
      </c>
      <c r="B42" s="89">
        <v>434</v>
      </c>
    </row>
    <row r="43" spans="1:2" x14ac:dyDescent="0.3">
      <c r="A43" s="89" t="s">
        <v>251</v>
      </c>
      <c r="B43" s="89">
        <v>494</v>
      </c>
    </row>
    <row r="44" spans="1:2" x14ac:dyDescent="0.3">
      <c r="A44" s="89" t="s">
        <v>238</v>
      </c>
      <c r="B44" s="89">
        <v>352</v>
      </c>
    </row>
    <row r="45" spans="1:2" x14ac:dyDescent="0.3">
      <c r="A45" s="89" t="s">
        <v>275</v>
      </c>
      <c r="B45" s="89">
        <v>6563</v>
      </c>
    </row>
    <row r="46" spans="1:2" x14ac:dyDescent="0.3">
      <c r="A46" s="89" t="s">
        <v>239</v>
      </c>
      <c r="B46" s="89">
        <v>674</v>
      </c>
    </row>
    <row r="47" spans="1:2" x14ac:dyDescent="0.3">
      <c r="A47" s="89" t="s">
        <v>253</v>
      </c>
      <c r="B47" s="89">
        <v>2632</v>
      </c>
    </row>
    <row r="48" spans="1:2" x14ac:dyDescent="0.3">
      <c r="A48" s="89" t="s">
        <v>254</v>
      </c>
      <c r="B48" s="89">
        <v>221</v>
      </c>
    </row>
    <row r="49" spans="1:2" x14ac:dyDescent="0.3">
      <c r="A49" s="89" t="s">
        <v>240</v>
      </c>
      <c r="B49" s="89">
        <v>269</v>
      </c>
    </row>
    <row r="50" spans="1:2" x14ac:dyDescent="0.3">
      <c r="A50" s="89" t="s">
        <v>255</v>
      </c>
      <c r="B50" s="89">
        <v>123</v>
      </c>
    </row>
    <row r="51" spans="1:2" x14ac:dyDescent="0.3">
      <c r="A51" s="89" t="s">
        <v>241</v>
      </c>
      <c r="B51" s="89">
        <v>431</v>
      </c>
    </row>
    <row r="52" spans="1:2" x14ac:dyDescent="0.3">
      <c r="A52" s="89" t="s">
        <v>242</v>
      </c>
      <c r="B52" s="89">
        <v>3205</v>
      </c>
    </row>
    <row r="53" spans="1:2" x14ac:dyDescent="0.3">
      <c r="A53" s="89" t="s">
        <v>276</v>
      </c>
      <c r="B53" s="89">
        <v>559</v>
      </c>
    </row>
    <row r="54" spans="1:2" x14ac:dyDescent="0.3">
      <c r="A54" s="89"/>
      <c r="B54" s="89"/>
    </row>
    <row r="55" spans="1:2" x14ac:dyDescent="0.3">
      <c r="A55" s="91" t="s">
        <v>277</v>
      </c>
      <c r="B55" s="92">
        <f>SUM(B1:B53)</f>
        <v>73584</v>
      </c>
    </row>
    <row r="57" spans="1:2" x14ac:dyDescent="0.3">
      <c r="A57" s="90" t="s">
        <v>278</v>
      </c>
    </row>
  </sheetData>
  <sortState xmlns:xlrd2="http://schemas.microsoft.com/office/spreadsheetml/2017/richdata2" ref="A1:B53">
    <sortCondition ref="A41"/>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7:I57"/>
  <sheetViews>
    <sheetView tabSelected="1" workbookViewId="0">
      <selection activeCell="M13" sqref="M13"/>
    </sheetView>
  </sheetViews>
  <sheetFormatPr baseColWidth="10" defaultRowHeight="14.5" x14ac:dyDescent="0.35"/>
  <cols>
    <col min="1" max="1" width="7.7265625" customWidth="1"/>
    <col min="2" max="2" width="35.54296875" customWidth="1"/>
    <col min="3" max="3" width="8.453125" customWidth="1"/>
    <col min="4" max="4" width="15" customWidth="1"/>
    <col min="5" max="5" width="5.26953125" customWidth="1"/>
    <col min="6" max="6" width="7.7265625" customWidth="1"/>
    <col min="7" max="7" width="35.54296875" customWidth="1"/>
    <col min="8" max="8" width="8.453125" customWidth="1"/>
    <col min="9" max="9" width="15" customWidth="1"/>
  </cols>
  <sheetData>
    <row r="7" spans="1:9" ht="94.5" customHeight="1" x14ac:dyDescent="0.35"/>
    <row r="8" spans="1:9" ht="56" customHeight="1" x14ac:dyDescent="0.5">
      <c r="A8" s="2" t="s">
        <v>214</v>
      </c>
    </row>
    <row r="9" spans="1:9" ht="5.5" customHeight="1" x14ac:dyDescent="0.35"/>
    <row r="10" spans="1:9" ht="31" x14ac:dyDescent="0.7">
      <c r="A10" s="118" t="s">
        <v>292</v>
      </c>
      <c r="B10" s="118"/>
      <c r="C10" s="118"/>
      <c r="D10" s="118"/>
      <c r="E10" s="118"/>
      <c r="F10" s="118"/>
      <c r="G10" s="118"/>
      <c r="H10" s="118"/>
      <c r="I10" s="118"/>
    </row>
    <row r="11" spans="1:9" ht="11" customHeight="1" x14ac:dyDescent="0.5">
      <c r="A11" s="29"/>
      <c r="B11" s="29"/>
      <c r="C11" s="29"/>
      <c r="D11" s="29"/>
      <c r="E11" s="29"/>
      <c r="F11" s="29"/>
      <c r="G11" s="29"/>
      <c r="H11" s="29"/>
      <c r="I11" s="29"/>
    </row>
    <row r="12" spans="1:9" ht="21" x14ac:dyDescent="0.5">
      <c r="A12" s="132" t="s">
        <v>27</v>
      </c>
      <c r="B12" s="132"/>
      <c r="C12" s="132"/>
      <c r="D12" s="132"/>
      <c r="E12" s="132"/>
      <c r="F12" s="132"/>
      <c r="G12" s="132"/>
      <c r="H12" s="132"/>
      <c r="I12" s="132"/>
    </row>
    <row r="13" spans="1:9" ht="21.5" thickBot="1" x14ac:dyDescent="0.55000000000000004">
      <c r="A13" s="20"/>
      <c r="B13" s="20"/>
      <c r="C13" s="20"/>
      <c r="D13" s="20"/>
      <c r="E13" s="20"/>
      <c r="F13" s="20"/>
      <c r="G13" s="20"/>
      <c r="H13" s="20"/>
      <c r="I13" s="20"/>
    </row>
    <row r="14" spans="1:9" ht="32.25" customHeight="1" thickBot="1" x14ac:dyDescent="0.4">
      <c r="A14" s="133" t="s">
        <v>114</v>
      </c>
      <c r="B14" s="134"/>
      <c r="C14" s="119"/>
      <c r="D14" s="120"/>
      <c r="E14" s="120"/>
      <c r="F14" s="121"/>
      <c r="G14" s="19" t="s">
        <v>12</v>
      </c>
      <c r="H14" s="119">
        <v>2025</v>
      </c>
      <c r="I14" s="121"/>
    </row>
    <row r="15" spans="1:9" ht="32.25" customHeight="1" thickBot="1" x14ac:dyDescent="0.4">
      <c r="A15" s="18"/>
      <c r="B15" s="18"/>
      <c r="C15" s="18"/>
      <c r="D15" s="18"/>
      <c r="E15" s="18"/>
      <c r="F15" s="18"/>
      <c r="G15" s="18"/>
      <c r="H15" s="18"/>
      <c r="I15" s="18"/>
    </row>
    <row r="16" spans="1:9" ht="32.25" customHeight="1" thickBot="1" x14ac:dyDescent="0.4">
      <c r="A16" s="133" t="s">
        <v>291</v>
      </c>
      <c r="B16" s="135"/>
      <c r="C16" s="57"/>
      <c r="D16" s="93"/>
      <c r="E16" s="57"/>
      <c r="F16" s="57"/>
      <c r="G16" s="18"/>
      <c r="H16" s="18"/>
      <c r="I16" s="18"/>
    </row>
    <row r="17" spans="1:9" ht="22.5" customHeight="1" x14ac:dyDescent="0.35">
      <c r="A17" s="33"/>
      <c r="B17" s="37"/>
      <c r="C17" s="38"/>
      <c r="D17" s="38"/>
      <c r="E17" s="38"/>
      <c r="F17" s="38"/>
      <c r="G17" s="18"/>
      <c r="H17" s="18"/>
      <c r="I17" s="18"/>
    </row>
    <row r="18" spans="1:9" ht="15" thickBot="1" x14ac:dyDescent="0.4"/>
    <row r="19" spans="1:9" ht="18" customHeight="1" thickBot="1" x14ac:dyDescent="0.4">
      <c r="A19" s="115" t="s">
        <v>113</v>
      </c>
      <c r="B19" s="116"/>
      <c r="C19" s="116"/>
      <c r="D19" s="116"/>
      <c r="E19" s="116"/>
      <c r="F19" s="116"/>
      <c r="G19" s="116"/>
      <c r="H19" s="116"/>
      <c r="I19" s="117"/>
    </row>
    <row r="20" spans="1:9" ht="18" customHeight="1" thickBot="1" x14ac:dyDescent="0.4">
      <c r="A20" s="3" t="s">
        <v>1</v>
      </c>
      <c r="B20" s="122" t="s">
        <v>0</v>
      </c>
      <c r="C20" s="123"/>
      <c r="D20" s="4" t="s">
        <v>3</v>
      </c>
      <c r="E20" s="5"/>
      <c r="F20" s="6" t="s">
        <v>1</v>
      </c>
      <c r="G20" s="105" t="s">
        <v>4</v>
      </c>
      <c r="H20" s="106"/>
      <c r="I20" s="7" t="s">
        <v>3</v>
      </c>
    </row>
    <row r="21" spans="1:9" ht="18" customHeight="1" x14ac:dyDescent="0.35">
      <c r="A21" s="8">
        <v>10</v>
      </c>
      <c r="B21" s="128" t="s">
        <v>2</v>
      </c>
      <c r="C21" s="129"/>
      <c r="D21" s="69">
        <v>0</v>
      </c>
      <c r="E21" s="9"/>
      <c r="F21" s="10">
        <v>20</v>
      </c>
      <c r="G21" s="140" t="s">
        <v>5</v>
      </c>
      <c r="H21" s="141"/>
      <c r="I21" s="73">
        <v>0</v>
      </c>
    </row>
    <row r="22" spans="1:9" ht="18" customHeight="1" x14ac:dyDescent="0.35">
      <c r="A22" s="16"/>
      <c r="B22" s="130"/>
      <c r="C22" s="131"/>
      <c r="D22" s="11"/>
      <c r="E22" s="11"/>
      <c r="F22" s="12">
        <v>200</v>
      </c>
      <c r="G22" s="124" t="s">
        <v>6</v>
      </c>
      <c r="H22" s="125"/>
      <c r="I22" s="74">
        <v>0</v>
      </c>
    </row>
    <row r="23" spans="1:9" ht="18" customHeight="1" x14ac:dyDescent="0.35">
      <c r="A23" s="16"/>
      <c r="B23" s="130"/>
      <c r="C23" s="131"/>
      <c r="D23" s="11"/>
      <c r="E23" s="11"/>
      <c r="F23" s="12">
        <v>201</v>
      </c>
      <c r="G23" s="124" t="s">
        <v>9</v>
      </c>
      <c r="H23" s="125"/>
      <c r="I23" s="74">
        <v>0</v>
      </c>
    </row>
    <row r="24" spans="1:9" ht="18" customHeight="1" x14ac:dyDescent="0.35">
      <c r="A24" s="16"/>
      <c r="B24" s="136"/>
      <c r="C24" s="137"/>
      <c r="D24" s="11"/>
      <c r="E24" s="11"/>
      <c r="F24" s="12">
        <v>2016</v>
      </c>
      <c r="G24" s="138" t="s">
        <v>8</v>
      </c>
      <c r="H24" s="139"/>
      <c r="I24" s="74">
        <v>0</v>
      </c>
    </row>
    <row r="25" spans="1:9" ht="18" customHeight="1" x14ac:dyDescent="0.35">
      <c r="A25" s="16"/>
      <c r="B25" s="130"/>
      <c r="C25" s="131"/>
      <c r="D25" s="11"/>
      <c r="E25" s="11"/>
      <c r="F25" s="12">
        <v>206</v>
      </c>
      <c r="G25" s="124" t="s">
        <v>10</v>
      </c>
      <c r="H25" s="125"/>
      <c r="I25" s="74">
        <v>0</v>
      </c>
    </row>
    <row r="26" spans="1:9" ht="18" customHeight="1" x14ac:dyDescent="0.35">
      <c r="A26" s="16"/>
      <c r="B26" s="130"/>
      <c r="C26" s="131"/>
      <c r="D26" s="11"/>
      <c r="E26" s="11"/>
      <c r="F26" s="12">
        <v>29</v>
      </c>
      <c r="G26" s="124" t="s">
        <v>7</v>
      </c>
      <c r="H26" s="125"/>
      <c r="I26" s="74">
        <v>0</v>
      </c>
    </row>
    <row r="27" spans="1:9" ht="18" customHeight="1" thickBot="1" x14ac:dyDescent="0.4">
      <c r="A27" s="17"/>
      <c r="B27" s="103"/>
      <c r="C27" s="104"/>
      <c r="D27" s="14"/>
      <c r="E27" s="14"/>
      <c r="F27" s="15">
        <v>299</v>
      </c>
      <c r="G27" s="126" t="s">
        <v>11</v>
      </c>
      <c r="H27" s="127"/>
      <c r="I27" s="75">
        <v>0</v>
      </c>
    </row>
    <row r="28" spans="1:9" ht="18" customHeight="1" x14ac:dyDescent="0.35">
      <c r="A28" s="100"/>
      <c r="B28" s="100"/>
      <c r="C28" s="100"/>
      <c r="D28" s="100"/>
      <c r="E28" s="100"/>
      <c r="F28" s="100"/>
      <c r="G28" s="100"/>
      <c r="H28" s="100"/>
      <c r="I28" s="100"/>
    </row>
    <row r="29" spans="1:9" ht="18" customHeight="1" x14ac:dyDescent="0.35">
      <c r="A29" s="1"/>
      <c r="D29" s="1"/>
      <c r="E29" s="1"/>
      <c r="I29" s="1"/>
    </row>
    <row r="30" spans="1:9" ht="18" customHeight="1" thickBot="1" x14ac:dyDescent="0.4"/>
    <row r="31" spans="1:9" ht="18" customHeight="1" thickBot="1" x14ac:dyDescent="0.4">
      <c r="A31" s="115" t="s">
        <v>13</v>
      </c>
      <c r="B31" s="116"/>
      <c r="C31" s="116"/>
      <c r="D31" s="116"/>
      <c r="E31" s="116"/>
      <c r="F31" s="116"/>
      <c r="G31" s="116"/>
      <c r="H31" s="116"/>
      <c r="I31" s="117"/>
    </row>
    <row r="32" spans="1:9" ht="18" customHeight="1" thickBot="1" x14ac:dyDescent="0.4">
      <c r="A32" s="3" t="s">
        <v>1</v>
      </c>
      <c r="B32" s="122" t="s">
        <v>14</v>
      </c>
      <c r="C32" s="123"/>
      <c r="D32" s="4" t="s">
        <v>3</v>
      </c>
      <c r="E32" s="5"/>
      <c r="F32" s="6" t="s">
        <v>1</v>
      </c>
      <c r="G32" s="105" t="s">
        <v>15</v>
      </c>
      <c r="H32" s="106"/>
      <c r="I32" s="7" t="s">
        <v>3</v>
      </c>
    </row>
    <row r="33" spans="1:9" ht="18" customHeight="1" x14ac:dyDescent="0.35">
      <c r="A33" s="21">
        <v>30</v>
      </c>
      <c r="B33" s="113" t="s">
        <v>16</v>
      </c>
      <c r="C33" s="114"/>
      <c r="D33" s="69">
        <v>0</v>
      </c>
      <c r="E33" s="9"/>
      <c r="F33" s="22">
        <v>4</v>
      </c>
      <c r="G33" s="101" t="s">
        <v>15</v>
      </c>
      <c r="H33" s="102"/>
      <c r="I33" s="73">
        <v>0</v>
      </c>
    </row>
    <row r="34" spans="1:9" ht="18" customHeight="1" x14ac:dyDescent="0.35">
      <c r="A34" s="23">
        <v>31</v>
      </c>
      <c r="B34" s="109" t="s">
        <v>17</v>
      </c>
      <c r="C34" s="110"/>
      <c r="D34" s="70">
        <v>0</v>
      </c>
      <c r="E34" s="11"/>
      <c r="F34" s="24">
        <v>400</v>
      </c>
      <c r="G34" s="111" t="s">
        <v>30</v>
      </c>
      <c r="H34" s="112"/>
      <c r="I34" s="74">
        <v>0</v>
      </c>
    </row>
    <row r="35" spans="1:9" ht="18" customHeight="1" x14ac:dyDescent="0.35">
      <c r="A35" s="23">
        <v>3180</v>
      </c>
      <c r="B35" s="27" t="s">
        <v>18</v>
      </c>
      <c r="C35" s="28"/>
      <c r="D35" s="70">
        <v>0</v>
      </c>
      <c r="E35" s="11"/>
      <c r="F35" s="24">
        <v>401</v>
      </c>
      <c r="G35" s="25" t="s">
        <v>31</v>
      </c>
      <c r="H35" s="26"/>
      <c r="I35" s="74">
        <v>0</v>
      </c>
    </row>
    <row r="36" spans="1:9" ht="18" customHeight="1" x14ac:dyDescent="0.35">
      <c r="A36" s="23">
        <v>33</v>
      </c>
      <c r="B36" s="27" t="s">
        <v>19</v>
      </c>
      <c r="C36" s="28"/>
      <c r="D36" s="70">
        <v>0</v>
      </c>
      <c r="E36" s="11"/>
      <c r="F36" s="24">
        <v>402</v>
      </c>
      <c r="G36" s="25" t="s">
        <v>32</v>
      </c>
      <c r="H36" s="26"/>
      <c r="I36" s="74">
        <v>0</v>
      </c>
    </row>
    <row r="37" spans="1:9" ht="18" customHeight="1" x14ac:dyDescent="0.35">
      <c r="A37" s="23">
        <v>34</v>
      </c>
      <c r="B37" s="27" t="s">
        <v>20</v>
      </c>
      <c r="C37" s="28"/>
      <c r="D37" s="70">
        <v>0</v>
      </c>
      <c r="E37" s="11"/>
      <c r="F37" s="24">
        <v>440</v>
      </c>
      <c r="G37" s="25" t="s">
        <v>33</v>
      </c>
      <c r="H37" s="26"/>
      <c r="I37" s="74">
        <v>0</v>
      </c>
    </row>
    <row r="38" spans="1:9" ht="18" customHeight="1" x14ac:dyDescent="0.35">
      <c r="A38" s="23">
        <v>340</v>
      </c>
      <c r="B38" s="27" t="s">
        <v>70</v>
      </c>
      <c r="C38" s="28"/>
      <c r="D38" s="70">
        <v>0</v>
      </c>
      <c r="E38" s="11"/>
      <c r="F38" s="24">
        <v>441</v>
      </c>
      <c r="G38" s="25" t="s">
        <v>34</v>
      </c>
      <c r="H38" s="26"/>
      <c r="I38" s="74">
        <v>0</v>
      </c>
    </row>
    <row r="39" spans="1:9" ht="18" customHeight="1" x14ac:dyDescent="0.35">
      <c r="A39" s="23">
        <v>344</v>
      </c>
      <c r="B39" s="27" t="s">
        <v>21</v>
      </c>
      <c r="C39" s="28"/>
      <c r="D39" s="70">
        <v>0</v>
      </c>
      <c r="E39" s="11"/>
      <c r="F39" s="24">
        <v>442</v>
      </c>
      <c r="G39" s="25" t="s">
        <v>35</v>
      </c>
      <c r="H39" s="26"/>
      <c r="I39" s="74">
        <v>0</v>
      </c>
    </row>
    <row r="40" spans="1:9" ht="18" customHeight="1" x14ac:dyDescent="0.35">
      <c r="A40" s="23">
        <v>35</v>
      </c>
      <c r="B40" s="27" t="s">
        <v>279</v>
      </c>
      <c r="C40" s="28"/>
      <c r="D40" s="70">
        <v>0</v>
      </c>
      <c r="E40" s="11"/>
      <c r="F40" s="24">
        <v>443</v>
      </c>
      <c r="G40" s="25" t="s">
        <v>36</v>
      </c>
      <c r="H40" s="26"/>
      <c r="I40" s="74">
        <v>0</v>
      </c>
    </row>
    <row r="41" spans="1:9" ht="18" customHeight="1" x14ac:dyDescent="0.35">
      <c r="A41" s="23">
        <v>36</v>
      </c>
      <c r="B41" s="27" t="s">
        <v>22</v>
      </c>
      <c r="C41" s="28"/>
      <c r="D41" s="70">
        <v>0</v>
      </c>
      <c r="E41" s="11"/>
      <c r="F41" s="24">
        <v>444</v>
      </c>
      <c r="G41" s="25" t="s">
        <v>37</v>
      </c>
      <c r="H41" s="26"/>
      <c r="I41" s="74">
        <v>0</v>
      </c>
    </row>
    <row r="42" spans="1:9" ht="18" customHeight="1" x14ac:dyDescent="0.35">
      <c r="A42" s="23">
        <v>36227</v>
      </c>
      <c r="B42" s="27" t="s">
        <v>47</v>
      </c>
      <c r="C42" s="28"/>
      <c r="D42" s="70">
        <v>0</v>
      </c>
      <c r="E42" s="11"/>
      <c r="F42" s="24">
        <v>4490</v>
      </c>
      <c r="G42" s="25" t="s">
        <v>38</v>
      </c>
      <c r="H42" s="26"/>
      <c r="I42" s="74">
        <v>0</v>
      </c>
    </row>
    <row r="43" spans="1:9" ht="18" customHeight="1" x14ac:dyDescent="0.35">
      <c r="A43" s="23">
        <v>36228</v>
      </c>
      <c r="B43" s="27" t="s">
        <v>51</v>
      </c>
      <c r="C43" s="28"/>
      <c r="D43" s="70">
        <v>0</v>
      </c>
      <c r="E43" s="11"/>
      <c r="F43" s="24">
        <v>45</v>
      </c>
      <c r="G43" s="25" t="s">
        <v>280</v>
      </c>
      <c r="H43" s="26"/>
      <c r="I43" s="74">
        <v>0</v>
      </c>
    </row>
    <row r="44" spans="1:9" ht="18" customHeight="1" x14ac:dyDescent="0.35">
      <c r="A44" s="23">
        <v>364</v>
      </c>
      <c r="B44" s="27" t="s">
        <v>29</v>
      </c>
      <c r="C44" s="28"/>
      <c r="D44" s="70">
        <v>0</v>
      </c>
      <c r="E44" s="11"/>
      <c r="F44" s="24">
        <v>46227</v>
      </c>
      <c r="G44" s="25" t="s">
        <v>47</v>
      </c>
      <c r="H44" s="26"/>
      <c r="I44" s="74">
        <v>0</v>
      </c>
    </row>
    <row r="45" spans="1:9" ht="18" customHeight="1" x14ac:dyDescent="0.35">
      <c r="A45" s="23">
        <v>365</v>
      </c>
      <c r="B45" s="27" t="s">
        <v>23</v>
      </c>
      <c r="C45" s="28"/>
      <c r="D45" s="70">
        <v>0</v>
      </c>
      <c r="E45" s="11"/>
      <c r="F45" s="24">
        <v>46228</v>
      </c>
      <c r="G45" s="25" t="s">
        <v>50</v>
      </c>
      <c r="H45" s="26"/>
      <c r="I45" s="74">
        <v>0</v>
      </c>
    </row>
    <row r="46" spans="1:9" ht="18" customHeight="1" x14ac:dyDescent="0.35">
      <c r="A46" s="23">
        <v>366</v>
      </c>
      <c r="B46" s="27" t="s">
        <v>24</v>
      </c>
      <c r="C46" s="28"/>
      <c r="D46" s="70">
        <v>0</v>
      </c>
      <c r="E46" s="11"/>
      <c r="F46" s="24">
        <v>47</v>
      </c>
      <c r="G46" s="25" t="s">
        <v>39</v>
      </c>
      <c r="H46" s="26"/>
      <c r="I46" s="74">
        <v>0</v>
      </c>
    </row>
    <row r="47" spans="1:9" ht="18" customHeight="1" x14ac:dyDescent="0.35">
      <c r="A47" s="23">
        <v>389</v>
      </c>
      <c r="B47" s="27" t="s">
        <v>25</v>
      </c>
      <c r="C47" s="28"/>
      <c r="D47" s="70">
        <v>0</v>
      </c>
      <c r="E47" s="11"/>
      <c r="F47" s="24">
        <v>489</v>
      </c>
      <c r="G47" s="25" t="s">
        <v>115</v>
      </c>
      <c r="H47" s="26"/>
      <c r="I47" s="74">
        <v>0</v>
      </c>
    </row>
    <row r="48" spans="1:9" ht="18" customHeight="1" x14ac:dyDescent="0.35">
      <c r="A48" s="23">
        <v>3898</v>
      </c>
      <c r="B48" s="27" t="s">
        <v>26</v>
      </c>
      <c r="C48" s="28"/>
      <c r="D48" s="70">
        <v>0</v>
      </c>
      <c r="E48" s="11"/>
      <c r="F48" s="24">
        <v>4896</v>
      </c>
      <c r="G48" s="25" t="s">
        <v>73</v>
      </c>
      <c r="H48" s="26"/>
      <c r="I48" s="74">
        <v>0</v>
      </c>
    </row>
    <row r="49" spans="1:9" ht="18" customHeight="1" x14ac:dyDescent="0.35">
      <c r="A49" s="23">
        <v>90</v>
      </c>
      <c r="B49" s="27" t="s">
        <v>290</v>
      </c>
      <c r="C49" s="28"/>
      <c r="D49" s="70">
        <v>0</v>
      </c>
      <c r="E49" s="13"/>
      <c r="F49" s="24">
        <v>49</v>
      </c>
      <c r="G49" s="25" t="s">
        <v>40</v>
      </c>
      <c r="H49" s="26"/>
      <c r="I49" s="74">
        <v>0</v>
      </c>
    </row>
    <row r="50" spans="1:9" ht="18" customHeight="1" thickBot="1" x14ac:dyDescent="0.4">
      <c r="A50" s="23">
        <v>903</v>
      </c>
      <c r="B50" s="27" t="s">
        <v>28</v>
      </c>
      <c r="C50" s="41"/>
      <c r="D50" s="71">
        <v>0</v>
      </c>
      <c r="E50" s="13"/>
      <c r="F50" s="66">
        <v>903</v>
      </c>
      <c r="G50" s="67" t="s">
        <v>41</v>
      </c>
      <c r="H50" s="68"/>
      <c r="I50" s="75">
        <v>0</v>
      </c>
    </row>
    <row r="51" spans="1:9" ht="18" customHeight="1" x14ac:dyDescent="0.35">
      <c r="A51" s="95"/>
      <c r="B51" s="95"/>
      <c r="C51" s="95"/>
      <c r="D51" s="95"/>
      <c r="E51" s="95"/>
      <c r="F51" s="96"/>
      <c r="G51" s="96"/>
      <c r="H51" s="96"/>
      <c r="I51" s="96"/>
    </row>
    <row r="52" spans="1:9" ht="18" customHeight="1" x14ac:dyDescent="0.35"/>
    <row r="53" spans="1:9" ht="18" customHeight="1" thickBot="1" x14ac:dyDescent="0.4"/>
    <row r="54" spans="1:9" ht="15" thickBot="1" x14ac:dyDescent="0.4">
      <c r="A54" s="115" t="s">
        <v>42</v>
      </c>
      <c r="B54" s="116"/>
      <c r="C54" s="116"/>
      <c r="D54" s="116"/>
      <c r="E54" s="116"/>
      <c r="F54" s="116"/>
      <c r="G54" s="116"/>
      <c r="H54" s="116"/>
      <c r="I54" s="117"/>
    </row>
    <row r="55" spans="1:9" ht="15" thickBot="1" x14ac:dyDescent="0.4">
      <c r="A55" s="3" t="s">
        <v>1</v>
      </c>
      <c r="B55" s="30" t="s">
        <v>43</v>
      </c>
      <c r="C55" s="31"/>
      <c r="D55" s="4" t="s">
        <v>3</v>
      </c>
      <c r="E55" s="5"/>
      <c r="F55" s="6" t="s">
        <v>1</v>
      </c>
      <c r="G55" s="105" t="s">
        <v>44</v>
      </c>
      <c r="H55" s="106"/>
      <c r="I55" s="7" t="s">
        <v>3</v>
      </c>
    </row>
    <row r="56" spans="1:9" ht="15" thickBot="1" x14ac:dyDescent="0.4">
      <c r="A56" s="34">
        <v>690</v>
      </c>
      <c r="B56" s="39" t="s">
        <v>286</v>
      </c>
      <c r="C56" s="40"/>
      <c r="D56" s="72">
        <v>0</v>
      </c>
      <c r="E56" s="35"/>
      <c r="F56" s="36">
        <v>590</v>
      </c>
      <c r="G56" s="107" t="s">
        <v>285</v>
      </c>
      <c r="H56" s="108"/>
      <c r="I56" s="76">
        <v>0</v>
      </c>
    </row>
    <row r="57" spans="1:9" x14ac:dyDescent="0.35">
      <c r="A57" s="95"/>
      <c r="B57" s="95"/>
      <c r="C57" s="95"/>
      <c r="D57" s="95"/>
      <c r="E57" s="95"/>
      <c r="F57" s="95"/>
      <c r="G57" s="95"/>
      <c r="H57" s="95"/>
      <c r="I57" s="95"/>
    </row>
  </sheetData>
  <mergeCells count="34">
    <mergeCell ref="A14:B14"/>
    <mergeCell ref="A16:B16"/>
    <mergeCell ref="B24:C24"/>
    <mergeCell ref="G24:H24"/>
    <mergeCell ref="B26:C26"/>
    <mergeCell ref="G21:H21"/>
    <mergeCell ref="B23:C23"/>
    <mergeCell ref="B25:C25"/>
    <mergeCell ref="A19:I19"/>
    <mergeCell ref="A10:I10"/>
    <mergeCell ref="C14:F14"/>
    <mergeCell ref="B32:C32"/>
    <mergeCell ref="G32:H32"/>
    <mergeCell ref="G22:H22"/>
    <mergeCell ref="G23:H23"/>
    <mergeCell ref="G25:H25"/>
    <mergeCell ref="G26:H26"/>
    <mergeCell ref="G27:H27"/>
    <mergeCell ref="B20:C20"/>
    <mergeCell ref="G20:H20"/>
    <mergeCell ref="B21:C21"/>
    <mergeCell ref="B22:C22"/>
    <mergeCell ref="A31:I31"/>
    <mergeCell ref="H14:I14"/>
    <mergeCell ref="A12:I12"/>
    <mergeCell ref="A28:I28"/>
    <mergeCell ref="G33:H33"/>
    <mergeCell ref="B27:C27"/>
    <mergeCell ref="G55:H55"/>
    <mergeCell ref="G56:H56"/>
    <mergeCell ref="B34:C34"/>
    <mergeCell ref="G34:H34"/>
    <mergeCell ref="B33:C33"/>
    <mergeCell ref="A54:I54"/>
  </mergeCells>
  <pageMargins left="0.23622047244094491" right="0.23622047244094491" top="0.19685039370078741" bottom="0.74803149606299213" header="0.31496062992125984" footer="0.31496062992125984"/>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8:D50"/>
  <sheetViews>
    <sheetView topLeftCell="A18" workbookViewId="0">
      <selection activeCell="F40" sqref="F40"/>
    </sheetView>
  </sheetViews>
  <sheetFormatPr baseColWidth="10" defaultRowHeight="14.5" x14ac:dyDescent="0.35"/>
  <cols>
    <col min="1" max="1" width="51.81640625" customWidth="1"/>
    <col min="2" max="2" width="7.453125" customWidth="1"/>
    <col min="4" max="4" width="22.81640625" customWidth="1"/>
  </cols>
  <sheetData>
    <row r="8" spans="1:4" ht="18.5" x14ac:dyDescent="0.45">
      <c r="A8" s="142" t="s">
        <v>213</v>
      </c>
      <c r="B8" s="142"/>
      <c r="C8" s="142"/>
      <c r="D8" s="142"/>
    </row>
    <row r="10" spans="1:4" x14ac:dyDescent="0.35">
      <c r="A10" s="42" t="s">
        <v>45</v>
      </c>
      <c r="B10" s="48"/>
      <c r="C10" s="32" t="s">
        <v>52</v>
      </c>
      <c r="D10" s="32" t="s">
        <v>53</v>
      </c>
    </row>
    <row r="11" spans="1:4" x14ac:dyDescent="0.35">
      <c r="B11" s="48"/>
    </row>
    <row r="12" spans="1:4" x14ac:dyDescent="0.35">
      <c r="A12" s="43" t="s">
        <v>5</v>
      </c>
      <c r="B12" s="50" t="s">
        <v>66</v>
      </c>
      <c r="C12" s="43">
        <v>20</v>
      </c>
      <c r="D12" s="58">
        <f>'Base de travail'!I21</f>
        <v>0</v>
      </c>
    </row>
    <row r="13" spans="1:4" x14ac:dyDescent="0.35">
      <c r="A13" s="44" t="s">
        <v>2</v>
      </c>
      <c r="B13" s="51" t="s">
        <v>67</v>
      </c>
      <c r="C13" s="44">
        <v>10</v>
      </c>
      <c r="D13" s="59">
        <f>'Base de travail'!D21</f>
        <v>0</v>
      </c>
    </row>
    <row r="14" spans="1:4" ht="15" thickBot="1" x14ac:dyDescent="0.4">
      <c r="A14" s="46"/>
      <c r="B14" s="52"/>
      <c r="C14" s="46"/>
      <c r="D14" s="60"/>
    </row>
    <row r="15" spans="1:4" ht="15" thickBot="1" x14ac:dyDescent="0.4">
      <c r="A15" s="42" t="s">
        <v>46</v>
      </c>
      <c r="B15" s="53"/>
      <c r="C15" s="42"/>
      <c r="D15" s="63">
        <f>D12-D13</f>
        <v>0</v>
      </c>
    </row>
    <row r="16" spans="1:4" x14ac:dyDescent="0.35">
      <c r="B16" s="54"/>
      <c r="D16" s="62"/>
    </row>
    <row r="17" spans="1:4" x14ac:dyDescent="0.35">
      <c r="A17" s="43" t="s">
        <v>30</v>
      </c>
      <c r="B17" s="50" t="s">
        <v>66</v>
      </c>
      <c r="C17" s="43">
        <v>400</v>
      </c>
      <c r="D17" s="58">
        <f>'Base de travail'!I34</f>
        <v>0</v>
      </c>
    </row>
    <row r="18" spans="1:4" x14ac:dyDescent="0.35">
      <c r="A18" s="44" t="s">
        <v>31</v>
      </c>
      <c r="B18" s="51" t="s">
        <v>66</v>
      </c>
      <c r="C18" s="44">
        <v>401</v>
      </c>
      <c r="D18" s="59">
        <f>'Base de travail'!I35</f>
        <v>0</v>
      </c>
    </row>
    <row r="19" spans="1:4" x14ac:dyDescent="0.35">
      <c r="A19" s="44" t="s">
        <v>48</v>
      </c>
      <c r="B19" s="51" t="s">
        <v>68</v>
      </c>
      <c r="C19" s="45" t="s">
        <v>54</v>
      </c>
      <c r="D19" s="59">
        <f>'Base de travail'!I44+'Base de travail'!I45-'Base de travail'!D42-'Base de travail'!D43</f>
        <v>0</v>
      </c>
    </row>
    <row r="20" spans="1:4" x14ac:dyDescent="0.35">
      <c r="A20" s="44" t="s">
        <v>49</v>
      </c>
      <c r="B20" s="51" t="s">
        <v>66</v>
      </c>
      <c r="C20" s="44">
        <v>46228</v>
      </c>
      <c r="D20" s="59">
        <f>'Base de travail'!I45</f>
        <v>0</v>
      </c>
    </row>
    <row r="21" spans="1:4" ht="15" thickBot="1" x14ac:dyDescent="0.4">
      <c r="A21" s="46"/>
      <c r="B21" s="52"/>
      <c r="C21" s="46"/>
      <c r="D21" s="60"/>
    </row>
    <row r="22" spans="1:4" ht="15" thickBot="1" x14ac:dyDescent="0.4">
      <c r="A22" s="42" t="s">
        <v>55</v>
      </c>
      <c r="B22" s="53"/>
      <c r="C22" s="42"/>
      <c r="D22" s="63">
        <f>D17+D18+D19+D20</f>
        <v>0</v>
      </c>
    </row>
    <row r="23" spans="1:4" ht="15" thickBot="1" x14ac:dyDescent="0.4">
      <c r="B23" s="54"/>
      <c r="D23" s="62"/>
    </row>
    <row r="24" spans="1:4" ht="15" thickBot="1" x14ac:dyDescent="0.4">
      <c r="A24" s="42" t="s">
        <v>56</v>
      </c>
      <c r="B24" s="54"/>
      <c r="D24" s="63" t="e">
        <f>IF(D22&lt;&gt;0,D15/D22,"")*100</f>
        <v>#VALUE!</v>
      </c>
    </row>
    <row r="25" spans="1:4" x14ac:dyDescent="0.35">
      <c r="A25" s="47" t="s">
        <v>205</v>
      </c>
      <c r="B25" s="54"/>
      <c r="D25" s="62"/>
    </row>
    <row r="26" spans="1:4" x14ac:dyDescent="0.35">
      <c r="A26" s="47"/>
      <c r="B26" s="54"/>
      <c r="D26" s="62"/>
    </row>
    <row r="27" spans="1:4" x14ac:dyDescent="0.35">
      <c r="B27" s="54"/>
      <c r="D27" s="62"/>
    </row>
    <row r="28" spans="1:4" x14ac:dyDescent="0.35">
      <c r="A28" s="42" t="s">
        <v>57</v>
      </c>
      <c r="B28" s="54"/>
      <c r="D28" s="62"/>
    </row>
    <row r="29" spans="1:4" x14ac:dyDescent="0.35">
      <c r="B29" s="54"/>
      <c r="D29" s="62"/>
    </row>
    <row r="30" spans="1:4" x14ac:dyDescent="0.35">
      <c r="A30" s="43" t="s">
        <v>58</v>
      </c>
      <c r="B30" s="50"/>
      <c r="C30" s="55">
        <v>90</v>
      </c>
      <c r="D30" s="58">
        <f>'Base de travail'!D49</f>
        <v>0</v>
      </c>
    </row>
    <row r="31" spans="1:4" x14ac:dyDescent="0.35">
      <c r="A31" s="44" t="s">
        <v>19</v>
      </c>
      <c r="B31" s="51" t="s">
        <v>66</v>
      </c>
      <c r="C31" s="44">
        <v>33</v>
      </c>
      <c r="D31" s="59">
        <f>'Base de travail'!D36</f>
        <v>0</v>
      </c>
    </row>
    <row r="32" spans="1:4" x14ac:dyDescent="0.35">
      <c r="A32" s="44" t="s">
        <v>279</v>
      </c>
      <c r="B32" s="51" t="s">
        <v>66</v>
      </c>
      <c r="C32" s="44">
        <v>35</v>
      </c>
      <c r="D32" s="59">
        <f>'Base de travail'!D40</f>
        <v>0</v>
      </c>
    </row>
    <row r="33" spans="1:4" x14ac:dyDescent="0.35">
      <c r="A33" s="44" t="s">
        <v>281</v>
      </c>
      <c r="B33" s="51" t="s">
        <v>67</v>
      </c>
      <c r="C33" s="44">
        <v>45</v>
      </c>
      <c r="D33" s="59">
        <f>'Base de travail'!I43</f>
        <v>0</v>
      </c>
    </row>
    <row r="34" spans="1:4" x14ac:dyDescent="0.35">
      <c r="A34" s="44" t="s">
        <v>64</v>
      </c>
      <c r="B34" s="51" t="s">
        <v>66</v>
      </c>
      <c r="C34" s="44">
        <v>364</v>
      </c>
      <c r="D34" s="59">
        <f>'Base de travail'!D44</f>
        <v>0</v>
      </c>
    </row>
    <row r="35" spans="1:4" x14ac:dyDescent="0.35">
      <c r="A35" s="44" t="s">
        <v>65</v>
      </c>
      <c r="B35" s="51" t="s">
        <v>66</v>
      </c>
      <c r="C35" s="44">
        <v>365</v>
      </c>
      <c r="D35" s="59">
        <f>'Base de travail'!D45</f>
        <v>0</v>
      </c>
    </row>
    <row r="36" spans="1:4" x14ac:dyDescent="0.35">
      <c r="A36" s="44" t="s">
        <v>59</v>
      </c>
      <c r="B36" s="51" t="s">
        <v>66</v>
      </c>
      <c r="C36" s="44">
        <v>366</v>
      </c>
      <c r="D36" s="59">
        <f>'Base de travail'!D46</f>
        <v>0</v>
      </c>
    </row>
    <row r="37" spans="1:4" x14ac:dyDescent="0.35">
      <c r="A37" s="44" t="s">
        <v>289</v>
      </c>
      <c r="B37" s="51" t="s">
        <v>66</v>
      </c>
      <c r="C37" s="44">
        <v>389</v>
      </c>
      <c r="D37" s="59">
        <f>'Base de travail'!D47</f>
        <v>0</v>
      </c>
    </row>
    <row r="38" spans="1:4" x14ac:dyDescent="0.35">
      <c r="A38" s="44" t="s">
        <v>60</v>
      </c>
      <c r="B38" s="51" t="s">
        <v>67</v>
      </c>
      <c r="C38" s="44">
        <v>489</v>
      </c>
      <c r="D38" s="59">
        <f>'Base de travail'!I47</f>
        <v>0</v>
      </c>
    </row>
    <row r="39" spans="1:4" x14ac:dyDescent="0.35">
      <c r="A39" s="44" t="s">
        <v>61</v>
      </c>
      <c r="B39" s="51" t="s">
        <v>67</v>
      </c>
      <c r="C39" s="44">
        <v>4490</v>
      </c>
      <c r="D39" s="59">
        <f>'Base de travail'!I42</f>
        <v>0</v>
      </c>
    </row>
    <row r="40" spans="1:4" ht="15" thickBot="1" x14ac:dyDescent="0.4">
      <c r="B40" s="54"/>
      <c r="D40" s="62"/>
    </row>
    <row r="41" spans="1:4" ht="15" thickBot="1" x14ac:dyDescent="0.4">
      <c r="A41" s="42" t="s">
        <v>94</v>
      </c>
      <c r="B41" s="53"/>
      <c r="C41" s="42"/>
      <c r="D41" s="63">
        <f>SUM(D30:D32,D34:D37)-SUM(D33,D38:D39)</f>
        <v>0</v>
      </c>
    </row>
    <row r="42" spans="1:4" x14ac:dyDescent="0.35">
      <c r="B42" s="54"/>
      <c r="D42" s="62"/>
    </row>
    <row r="43" spans="1:4" x14ac:dyDescent="0.35">
      <c r="A43" s="43" t="s">
        <v>62</v>
      </c>
      <c r="B43" s="50" t="s">
        <v>66</v>
      </c>
      <c r="C43" s="43">
        <v>690</v>
      </c>
      <c r="D43" s="58">
        <f>'Base de travail'!D56</f>
        <v>0</v>
      </c>
    </row>
    <row r="44" spans="1:4" x14ac:dyDescent="0.35">
      <c r="A44" s="44" t="s">
        <v>63</v>
      </c>
      <c r="B44" s="51" t="s">
        <v>67</v>
      </c>
      <c r="C44" s="44">
        <v>590</v>
      </c>
      <c r="D44" s="59">
        <f>'Base de travail'!I56</f>
        <v>0</v>
      </c>
    </row>
    <row r="45" spans="1:4" ht="15" thickBot="1" x14ac:dyDescent="0.4">
      <c r="B45" s="48"/>
      <c r="D45" s="62"/>
    </row>
    <row r="46" spans="1:4" ht="15" thickBot="1" x14ac:dyDescent="0.4">
      <c r="A46" s="42" t="s">
        <v>204</v>
      </c>
      <c r="B46" s="49"/>
      <c r="C46" s="42"/>
      <c r="D46" s="63">
        <f>D43-D44</f>
        <v>0</v>
      </c>
    </row>
    <row r="47" spans="1:4" ht="15" thickBot="1" x14ac:dyDescent="0.4">
      <c r="B47" s="48"/>
      <c r="D47" s="62"/>
    </row>
    <row r="48" spans="1:4" ht="15" thickBot="1" x14ac:dyDescent="0.4">
      <c r="A48" s="42" t="s">
        <v>108</v>
      </c>
      <c r="B48" s="49"/>
      <c r="C48" s="42"/>
      <c r="D48" s="63" t="e">
        <f>IF(D46&lt;&gt;0,D41/D46,"")*100</f>
        <v>#VALUE!</v>
      </c>
    </row>
    <row r="49" spans="1:2" x14ac:dyDescent="0.35">
      <c r="A49" s="47" t="s">
        <v>203</v>
      </c>
      <c r="B49" s="48"/>
    </row>
    <row r="50" spans="1:2" x14ac:dyDescent="0.35">
      <c r="B50" s="48"/>
    </row>
  </sheetData>
  <mergeCells count="1">
    <mergeCell ref="A8:D8"/>
  </mergeCells>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8:D43"/>
  <sheetViews>
    <sheetView topLeftCell="A7" workbookViewId="0">
      <selection activeCell="D21" sqref="D21"/>
    </sheetView>
  </sheetViews>
  <sheetFormatPr baseColWidth="10" defaultRowHeight="14.5" x14ac:dyDescent="0.35"/>
  <cols>
    <col min="1" max="1" width="51.81640625" customWidth="1"/>
    <col min="2" max="2" width="7.453125" customWidth="1"/>
    <col min="4" max="4" width="22.81640625" customWidth="1"/>
  </cols>
  <sheetData>
    <row r="8" spans="1:4" ht="18.5" x14ac:dyDescent="0.45">
      <c r="A8" s="142" t="s">
        <v>213</v>
      </c>
      <c r="B8" s="142"/>
      <c r="C8" s="142"/>
      <c r="D8" s="142"/>
    </row>
    <row r="10" spans="1:4" x14ac:dyDescent="0.35">
      <c r="A10" s="42" t="s">
        <v>69</v>
      </c>
      <c r="B10" s="48"/>
      <c r="C10" s="32" t="s">
        <v>52</v>
      </c>
      <c r="D10" s="32" t="s">
        <v>53</v>
      </c>
    </row>
    <row r="11" spans="1:4" x14ac:dyDescent="0.35">
      <c r="B11" s="48"/>
    </row>
    <row r="12" spans="1:4" x14ac:dyDescent="0.35">
      <c r="A12" s="43" t="s">
        <v>70</v>
      </c>
      <c r="B12" s="50" t="s">
        <v>66</v>
      </c>
      <c r="C12" s="43">
        <v>340</v>
      </c>
      <c r="D12" s="58">
        <f>'Base de travail'!D38</f>
        <v>0</v>
      </c>
    </row>
    <row r="13" spans="1:4" x14ac:dyDescent="0.35">
      <c r="A13" s="44" t="s">
        <v>33</v>
      </c>
      <c r="B13" s="51" t="s">
        <v>67</v>
      </c>
      <c r="C13" s="44">
        <v>440</v>
      </c>
      <c r="D13" s="59">
        <f>'Base de travail'!I37</f>
        <v>0</v>
      </c>
    </row>
    <row r="14" spans="1:4" ht="15" thickBot="1" x14ac:dyDescent="0.4">
      <c r="A14" s="46"/>
      <c r="B14" s="52"/>
      <c r="C14" s="46"/>
      <c r="D14" s="60"/>
    </row>
    <row r="15" spans="1:4" ht="15" thickBot="1" x14ac:dyDescent="0.4">
      <c r="A15" s="42" t="s">
        <v>71</v>
      </c>
      <c r="B15" s="53"/>
      <c r="C15" s="42"/>
      <c r="D15" s="63">
        <f>D12-D13</f>
        <v>0</v>
      </c>
    </row>
    <row r="16" spans="1:4" x14ac:dyDescent="0.35">
      <c r="B16" s="54"/>
      <c r="D16" s="62"/>
    </row>
    <row r="17" spans="1:4" x14ac:dyDescent="0.35">
      <c r="A17" s="43" t="s">
        <v>15</v>
      </c>
      <c r="B17" s="50" t="s">
        <v>66</v>
      </c>
      <c r="C17" s="43">
        <v>4</v>
      </c>
      <c r="D17" s="58">
        <f>'Base de travail'!I33</f>
        <v>0</v>
      </c>
    </row>
    <row r="18" spans="1:4" x14ac:dyDescent="0.35">
      <c r="A18" s="44" t="s">
        <v>39</v>
      </c>
      <c r="B18" s="51" t="s">
        <v>67</v>
      </c>
      <c r="C18" s="44">
        <v>47</v>
      </c>
      <c r="D18" s="59">
        <f>'Base de travail'!I46</f>
        <v>0</v>
      </c>
    </row>
    <row r="19" spans="1:4" x14ac:dyDescent="0.35">
      <c r="A19" s="44" t="s">
        <v>40</v>
      </c>
      <c r="B19" s="51" t="s">
        <v>67</v>
      </c>
      <c r="C19" s="44">
        <v>49</v>
      </c>
      <c r="D19" s="59">
        <f>'Base de travail'!I49</f>
        <v>0</v>
      </c>
    </row>
    <row r="20" spans="1:4" x14ac:dyDescent="0.35">
      <c r="A20" s="44" t="s">
        <v>60</v>
      </c>
      <c r="B20" s="51" t="s">
        <v>67</v>
      </c>
      <c r="C20" s="45">
        <v>489</v>
      </c>
      <c r="D20" s="59">
        <f>'Base de travail'!I47</f>
        <v>0</v>
      </c>
    </row>
    <row r="21" spans="1:4" x14ac:dyDescent="0.35">
      <c r="A21" s="44" t="s">
        <v>72</v>
      </c>
      <c r="B21" s="51" t="s">
        <v>66</v>
      </c>
      <c r="C21" s="44">
        <v>4896</v>
      </c>
      <c r="D21" s="59">
        <f>'Base de travail'!I48</f>
        <v>0</v>
      </c>
    </row>
    <row r="22" spans="1:4" ht="15" thickBot="1" x14ac:dyDescent="0.4">
      <c r="A22" s="46"/>
      <c r="B22" s="52"/>
      <c r="C22" s="46"/>
      <c r="D22" s="60"/>
    </row>
    <row r="23" spans="1:4" ht="15" thickBot="1" x14ac:dyDescent="0.4">
      <c r="A23" s="42" t="s">
        <v>74</v>
      </c>
      <c r="B23" s="53"/>
      <c r="C23" s="42"/>
      <c r="D23" s="63">
        <f>SUM(D17,D21)-SUM(D18:D20)</f>
        <v>0</v>
      </c>
    </row>
    <row r="24" spans="1:4" ht="15" thickBot="1" x14ac:dyDescent="0.4">
      <c r="B24" s="54"/>
      <c r="D24" s="62"/>
    </row>
    <row r="25" spans="1:4" ht="15" thickBot="1" x14ac:dyDescent="0.4">
      <c r="A25" s="42" t="s">
        <v>75</v>
      </c>
      <c r="B25" s="54"/>
      <c r="D25" s="63" t="e">
        <f>IF(D23&lt;&gt;0,D15/D23,"")*100</f>
        <v>#VALUE!</v>
      </c>
    </row>
    <row r="26" spans="1:4" x14ac:dyDescent="0.35">
      <c r="A26" s="47" t="s">
        <v>206</v>
      </c>
      <c r="B26" s="54"/>
      <c r="D26" s="62"/>
    </row>
    <row r="27" spans="1:4" x14ac:dyDescent="0.35">
      <c r="A27" s="47"/>
      <c r="B27" s="54"/>
      <c r="D27" s="62"/>
    </row>
    <row r="28" spans="1:4" x14ac:dyDescent="0.35">
      <c r="B28" s="54"/>
      <c r="D28" s="62"/>
    </row>
    <row r="29" spans="1:4" x14ac:dyDescent="0.35">
      <c r="A29" s="42" t="s">
        <v>111</v>
      </c>
      <c r="B29" s="54"/>
      <c r="D29" s="62"/>
    </row>
    <row r="30" spans="1:4" x14ac:dyDescent="0.35">
      <c r="B30" s="54"/>
      <c r="D30" s="62"/>
    </row>
    <row r="31" spans="1:4" x14ac:dyDescent="0.35">
      <c r="A31" s="43" t="s">
        <v>6</v>
      </c>
      <c r="B31" s="50" t="s">
        <v>66</v>
      </c>
      <c r="C31" s="55">
        <v>200</v>
      </c>
      <c r="D31" s="58">
        <f>'Base de travail'!I22</f>
        <v>0</v>
      </c>
    </row>
    <row r="32" spans="1:4" x14ac:dyDescent="0.35">
      <c r="A32" s="44" t="s">
        <v>9</v>
      </c>
      <c r="B32" s="51" t="s">
        <v>66</v>
      </c>
      <c r="C32" s="44">
        <v>201</v>
      </c>
      <c r="D32" s="59">
        <f>'Base de travail'!I23</f>
        <v>0</v>
      </c>
    </row>
    <row r="33" spans="1:4" x14ac:dyDescent="0.35">
      <c r="A33" s="44" t="s">
        <v>8</v>
      </c>
      <c r="B33" s="51" t="s">
        <v>67</v>
      </c>
      <c r="C33" s="44">
        <v>2016</v>
      </c>
      <c r="D33" s="59">
        <f>'Base de travail'!I24</f>
        <v>0</v>
      </c>
    </row>
    <row r="34" spans="1:4" x14ac:dyDescent="0.35">
      <c r="A34" s="44" t="s">
        <v>10</v>
      </c>
      <c r="B34" s="51" t="s">
        <v>66</v>
      </c>
      <c r="C34" s="44">
        <v>206</v>
      </c>
      <c r="D34" s="59">
        <f>'Base de travail'!I25</f>
        <v>0</v>
      </c>
    </row>
    <row r="35" spans="1:4" ht="15" thickBot="1" x14ac:dyDescent="0.4">
      <c r="B35" s="54"/>
      <c r="D35" s="62"/>
    </row>
    <row r="36" spans="1:4" ht="15" thickBot="1" x14ac:dyDescent="0.4">
      <c r="A36" s="42" t="s">
        <v>76</v>
      </c>
      <c r="B36" s="53"/>
      <c r="C36" s="42"/>
      <c r="D36" s="63">
        <f>SUM(D31:D32,D34)-D33</f>
        <v>0</v>
      </c>
    </row>
    <row r="37" spans="1:4" ht="15" thickBot="1" x14ac:dyDescent="0.4">
      <c r="B37" s="48"/>
      <c r="D37" s="62"/>
    </row>
    <row r="38" spans="1:4" ht="15" thickBot="1" x14ac:dyDescent="0.4">
      <c r="A38" s="42" t="s">
        <v>74</v>
      </c>
      <c r="B38" s="49"/>
      <c r="C38" s="42"/>
      <c r="D38" s="63">
        <f>D23</f>
        <v>0</v>
      </c>
    </row>
    <row r="39" spans="1:4" ht="15" thickBot="1" x14ac:dyDescent="0.4">
      <c r="B39" s="48"/>
      <c r="D39" s="62"/>
    </row>
    <row r="40" spans="1:4" ht="15" thickBot="1" x14ac:dyDescent="0.4">
      <c r="A40" s="42" t="s">
        <v>77</v>
      </c>
      <c r="B40" s="49"/>
      <c r="C40" s="42"/>
      <c r="D40" s="63" t="e">
        <f>IF(D38&lt;&gt;0,D36/D38,"")*100</f>
        <v>#VALUE!</v>
      </c>
    </row>
    <row r="41" spans="1:4" x14ac:dyDescent="0.35">
      <c r="A41" s="47" t="s">
        <v>207</v>
      </c>
      <c r="B41" s="48"/>
      <c r="D41" s="62"/>
    </row>
    <row r="42" spans="1:4" x14ac:dyDescent="0.35">
      <c r="B42" s="48"/>
      <c r="D42" s="62"/>
    </row>
    <row r="43" spans="1:4" x14ac:dyDescent="0.35">
      <c r="D43" s="62"/>
    </row>
  </sheetData>
  <sheetProtection password="CEF2" sheet="1" objects="1" scenarios="1"/>
  <mergeCells count="1">
    <mergeCell ref="A8:D8"/>
  </mergeCells>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8:D46"/>
  <sheetViews>
    <sheetView topLeftCell="A12" workbookViewId="0">
      <selection activeCell="F8" sqref="F8"/>
    </sheetView>
  </sheetViews>
  <sheetFormatPr baseColWidth="10" defaultRowHeight="14.5" x14ac:dyDescent="0.35"/>
  <cols>
    <col min="1" max="1" width="51.81640625" customWidth="1"/>
    <col min="2" max="2" width="7.453125" customWidth="1"/>
    <col min="4" max="4" width="22.81640625" customWidth="1"/>
  </cols>
  <sheetData>
    <row r="8" spans="1:4" ht="18.5" x14ac:dyDescent="0.45">
      <c r="A8" s="142" t="s">
        <v>213</v>
      </c>
      <c r="B8" s="142"/>
      <c r="C8" s="142"/>
      <c r="D8" s="142"/>
    </row>
    <row r="10" spans="1:4" x14ac:dyDescent="0.35">
      <c r="A10" s="42" t="s">
        <v>78</v>
      </c>
      <c r="B10" s="48"/>
      <c r="C10" s="32" t="s">
        <v>52</v>
      </c>
      <c r="D10" s="32" t="s">
        <v>53</v>
      </c>
    </row>
    <row r="11" spans="1:4" x14ac:dyDescent="0.35">
      <c r="B11" s="48"/>
    </row>
    <row r="12" spans="1:4" x14ac:dyDescent="0.35">
      <c r="A12" s="42" t="s">
        <v>287</v>
      </c>
      <c r="B12" s="53"/>
      <c r="C12" s="94">
        <v>690</v>
      </c>
      <c r="D12" s="88">
        <f>'Base de travail'!D56</f>
        <v>0</v>
      </c>
    </row>
    <row r="13" spans="1:4" x14ac:dyDescent="0.35">
      <c r="B13" s="54"/>
      <c r="D13" s="62"/>
    </row>
    <row r="14" spans="1:4" x14ac:dyDescent="0.35">
      <c r="A14" s="43" t="s">
        <v>16</v>
      </c>
      <c r="B14" s="50" t="s">
        <v>66</v>
      </c>
      <c r="C14" s="43">
        <v>30</v>
      </c>
      <c r="D14" s="58">
        <f>'Base de travail'!D33</f>
        <v>0</v>
      </c>
    </row>
    <row r="15" spans="1:4" x14ac:dyDescent="0.35">
      <c r="A15" s="44" t="s">
        <v>79</v>
      </c>
      <c r="B15" s="51" t="s">
        <v>66</v>
      </c>
      <c r="C15" s="44">
        <v>31</v>
      </c>
      <c r="D15" s="59">
        <f>'Base de travail'!D34</f>
        <v>0</v>
      </c>
    </row>
    <row r="16" spans="1:4" x14ac:dyDescent="0.35">
      <c r="A16" s="44" t="s">
        <v>18</v>
      </c>
      <c r="B16" s="51" t="s">
        <v>67</v>
      </c>
      <c r="C16" s="44">
        <v>3180</v>
      </c>
      <c r="D16" s="59">
        <f>'Base de travail'!D35</f>
        <v>0</v>
      </c>
    </row>
    <row r="17" spans="1:4" x14ac:dyDescent="0.35">
      <c r="A17" s="44" t="s">
        <v>20</v>
      </c>
      <c r="B17" s="51" t="s">
        <v>66</v>
      </c>
      <c r="C17" s="44">
        <v>34</v>
      </c>
      <c r="D17" s="59">
        <f>'Base de travail'!D37</f>
        <v>0</v>
      </c>
    </row>
    <row r="18" spans="1:4" x14ac:dyDescent="0.35">
      <c r="A18" s="44" t="s">
        <v>84</v>
      </c>
      <c r="B18" s="51" t="s">
        <v>67</v>
      </c>
      <c r="C18" s="44">
        <v>344</v>
      </c>
      <c r="D18" s="59">
        <f>'Base de travail'!D39</f>
        <v>0</v>
      </c>
    </row>
    <row r="19" spans="1:4" x14ac:dyDescent="0.35">
      <c r="A19" s="44" t="s">
        <v>22</v>
      </c>
      <c r="B19" s="51" t="s">
        <v>66</v>
      </c>
      <c r="C19" s="44">
        <v>36</v>
      </c>
      <c r="D19" s="59">
        <f>'Base de travail'!D41</f>
        <v>0</v>
      </c>
    </row>
    <row r="20" spans="1:4" x14ac:dyDescent="0.35">
      <c r="A20" s="44" t="s">
        <v>80</v>
      </c>
      <c r="B20" s="51" t="s">
        <v>67</v>
      </c>
      <c r="C20" s="44">
        <v>364</v>
      </c>
      <c r="D20" s="59">
        <f>'Base de travail'!D44</f>
        <v>0</v>
      </c>
    </row>
    <row r="21" spans="1:4" x14ac:dyDescent="0.35">
      <c r="A21" s="44" t="s">
        <v>81</v>
      </c>
      <c r="B21" s="51" t="s">
        <v>67</v>
      </c>
      <c r="C21" s="45">
        <v>365</v>
      </c>
      <c r="D21" s="59">
        <f>'Base de travail'!D45</f>
        <v>0</v>
      </c>
    </row>
    <row r="22" spans="1:4" x14ac:dyDescent="0.35">
      <c r="A22" s="44" t="s">
        <v>85</v>
      </c>
      <c r="B22" s="51" t="s">
        <v>67</v>
      </c>
      <c r="C22" s="44">
        <v>366</v>
      </c>
      <c r="D22" s="59">
        <f>'Base de travail'!D46</f>
        <v>0</v>
      </c>
    </row>
    <row r="23" spans="1:4" ht="15" thickBot="1" x14ac:dyDescent="0.4">
      <c r="A23" s="46"/>
      <c r="B23" s="52"/>
      <c r="C23" s="46"/>
      <c r="D23" s="60"/>
    </row>
    <row r="24" spans="1:4" ht="15" thickBot="1" x14ac:dyDescent="0.4">
      <c r="A24" s="42" t="s">
        <v>82</v>
      </c>
      <c r="B24" s="53"/>
      <c r="C24" s="42"/>
      <c r="D24" s="61">
        <f>SUM(D14:D15,D17,D19)-SUM(D16,D18,D20:D22)+D12</f>
        <v>0</v>
      </c>
    </row>
    <row r="25" spans="1:4" ht="15" thickBot="1" x14ac:dyDescent="0.4">
      <c r="B25" s="54"/>
      <c r="D25" s="62"/>
    </row>
    <row r="26" spans="1:4" ht="15" thickBot="1" x14ac:dyDescent="0.4">
      <c r="A26" s="42" t="s">
        <v>83</v>
      </c>
      <c r="B26" s="54"/>
      <c r="D26" s="63" t="e">
        <f>IF(D24&lt;&gt;0,D12/D24,"")*100</f>
        <v>#VALUE!</v>
      </c>
    </row>
    <row r="27" spans="1:4" x14ac:dyDescent="0.35">
      <c r="A27" s="47" t="s">
        <v>208</v>
      </c>
      <c r="B27" s="54"/>
      <c r="D27" s="62"/>
    </row>
    <row r="28" spans="1:4" x14ac:dyDescent="0.35">
      <c r="A28" s="47"/>
      <c r="B28" s="54"/>
      <c r="D28" s="62"/>
    </row>
    <row r="29" spans="1:4" x14ac:dyDescent="0.35">
      <c r="D29" s="62"/>
    </row>
    <row r="30" spans="1:4" x14ac:dyDescent="0.35">
      <c r="A30" s="42" t="s">
        <v>86</v>
      </c>
      <c r="B30" s="48"/>
      <c r="C30" s="32" t="s">
        <v>52</v>
      </c>
      <c r="D30" s="64" t="s">
        <v>53</v>
      </c>
    </row>
    <row r="31" spans="1:4" x14ac:dyDescent="0.35">
      <c r="B31" s="48"/>
      <c r="D31" s="62"/>
    </row>
    <row r="32" spans="1:4" x14ac:dyDescent="0.35">
      <c r="A32" s="43" t="s">
        <v>70</v>
      </c>
      <c r="B32" s="50" t="s">
        <v>66</v>
      </c>
      <c r="C32" s="43">
        <v>340</v>
      </c>
      <c r="D32" s="58">
        <f>'Base de travail'!D38</f>
        <v>0</v>
      </c>
    </row>
    <row r="33" spans="1:4" x14ac:dyDescent="0.35">
      <c r="A33" s="44" t="s">
        <v>33</v>
      </c>
      <c r="B33" s="51" t="s">
        <v>67</v>
      </c>
      <c r="C33" s="44">
        <v>440</v>
      </c>
      <c r="D33" s="59">
        <f>'Base de travail'!I37</f>
        <v>0</v>
      </c>
    </row>
    <row r="34" spans="1:4" x14ac:dyDescent="0.35">
      <c r="A34" s="44" t="s">
        <v>89</v>
      </c>
      <c r="B34" s="51" t="s">
        <v>66</v>
      </c>
      <c r="C34" s="44">
        <v>33</v>
      </c>
      <c r="D34" s="59">
        <f>'Base de travail'!D36</f>
        <v>0</v>
      </c>
    </row>
    <row r="35" spans="1:4" x14ac:dyDescent="0.35">
      <c r="A35" s="44" t="s">
        <v>80</v>
      </c>
      <c r="B35" s="51" t="s">
        <v>66</v>
      </c>
      <c r="C35" s="44">
        <v>364</v>
      </c>
      <c r="D35" s="59">
        <f>'Base de travail'!D44</f>
        <v>0</v>
      </c>
    </row>
    <row r="36" spans="1:4" x14ac:dyDescent="0.35">
      <c r="A36" s="44" t="s">
        <v>81</v>
      </c>
      <c r="B36" s="51" t="s">
        <v>66</v>
      </c>
      <c r="C36" s="44">
        <v>365</v>
      </c>
      <c r="D36" s="59">
        <f>'Base de travail'!D45</f>
        <v>0</v>
      </c>
    </row>
    <row r="37" spans="1:4" x14ac:dyDescent="0.35">
      <c r="A37" s="44" t="s">
        <v>90</v>
      </c>
      <c r="B37" s="51" t="s">
        <v>66</v>
      </c>
      <c r="C37" s="44">
        <v>366</v>
      </c>
      <c r="D37" s="59">
        <f>'Base de travail'!D46</f>
        <v>0</v>
      </c>
    </row>
    <row r="38" spans="1:4" ht="15" thickBot="1" x14ac:dyDescent="0.4">
      <c r="A38" s="46"/>
      <c r="B38" s="52"/>
      <c r="C38" s="46"/>
      <c r="D38" s="60"/>
    </row>
    <row r="39" spans="1:4" ht="15" thickBot="1" x14ac:dyDescent="0.4">
      <c r="A39" s="42" t="s">
        <v>87</v>
      </c>
      <c r="B39" s="53"/>
      <c r="C39" s="42"/>
      <c r="D39" s="63">
        <f>SUM(D32,D34:D37)-D33</f>
        <v>0</v>
      </c>
    </row>
    <row r="40" spans="1:4" ht="15" thickBot="1" x14ac:dyDescent="0.4">
      <c r="A40" s="42"/>
      <c r="B40" s="53"/>
      <c r="C40" s="42"/>
      <c r="D40" s="65"/>
    </row>
    <row r="41" spans="1:4" ht="15" thickBot="1" x14ac:dyDescent="0.4">
      <c r="A41" s="42" t="s">
        <v>74</v>
      </c>
      <c r="B41" s="53"/>
      <c r="C41" s="42"/>
      <c r="D41" s="63">
        <f>'Quotité d''intérets + Dettes-Rev'!D38</f>
        <v>0</v>
      </c>
    </row>
    <row r="42" spans="1:4" ht="15" thickBot="1" x14ac:dyDescent="0.4">
      <c r="B42" s="54"/>
      <c r="D42" s="62"/>
    </row>
    <row r="43" spans="1:4" ht="15" thickBot="1" x14ac:dyDescent="0.4">
      <c r="A43" s="42" t="s">
        <v>88</v>
      </c>
      <c r="B43" s="54"/>
      <c r="D43" s="63" t="e">
        <f>IF(D41&lt;&gt;0,D39/D41,"")*100</f>
        <v>#VALUE!</v>
      </c>
    </row>
    <row r="44" spans="1:4" x14ac:dyDescent="0.35">
      <c r="A44" s="47" t="s">
        <v>209</v>
      </c>
      <c r="B44" s="54"/>
      <c r="D44" s="62"/>
    </row>
    <row r="45" spans="1:4" x14ac:dyDescent="0.35">
      <c r="D45" s="62"/>
    </row>
    <row r="46" spans="1:4" x14ac:dyDescent="0.35">
      <c r="D46" s="62"/>
    </row>
  </sheetData>
  <sheetProtection password="CEF2" sheet="1" objects="1" scenarios="1"/>
  <mergeCells count="1">
    <mergeCell ref="A8:D8"/>
  </mergeCells>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8:D49"/>
  <sheetViews>
    <sheetView topLeftCell="A21" workbookViewId="0">
      <selection activeCell="D17" sqref="D17"/>
    </sheetView>
  </sheetViews>
  <sheetFormatPr baseColWidth="10" defaultRowHeight="14.5" x14ac:dyDescent="0.35"/>
  <cols>
    <col min="1" max="1" width="51.81640625" customWidth="1"/>
    <col min="2" max="2" width="7.453125" customWidth="1"/>
    <col min="4" max="4" width="22.81640625" customWidth="1"/>
  </cols>
  <sheetData>
    <row r="8" spans="1:4" ht="18.5" x14ac:dyDescent="0.45">
      <c r="A8" s="142" t="s">
        <v>213</v>
      </c>
      <c r="B8" s="142"/>
      <c r="C8" s="142"/>
      <c r="D8" s="142"/>
    </row>
    <row r="10" spans="1:4" x14ac:dyDescent="0.35">
      <c r="A10" s="42" t="s">
        <v>104</v>
      </c>
      <c r="B10" s="48"/>
      <c r="C10" s="32" t="s">
        <v>52</v>
      </c>
      <c r="D10" s="32" t="s">
        <v>53</v>
      </c>
    </row>
    <row r="11" spans="1:4" x14ac:dyDescent="0.35">
      <c r="B11" s="48"/>
    </row>
    <row r="12" spans="1:4" x14ac:dyDescent="0.35">
      <c r="A12" s="43" t="s">
        <v>5</v>
      </c>
      <c r="B12" s="50" t="s">
        <v>66</v>
      </c>
      <c r="C12" s="56">
        <v>20</v>
      </c>
      <c r="D12" s="58">
        <f>'Base de travail'!I21</f>
        <v>0</v>
      </c>
    </row>
    <row r="13" spans="1:4" x14ac:dyDescent="0.35">
      <c r="A13" s="44" t="s">
        <v>2</v>
      </c>
      <c r="B13" s="51" t="s">
        <v>67</v>
      </c>
      <c r="C13" s="44">
        <v>10</v>
      </c>
      <c r="D13" s="59">
        <f>'Base de travail'!D21</f>
        <v>0</v>
      </c>
    </row>
    <row r="14" spans="1:4" ht="15" thickBot="1" x14ac:dyDescent="0.4">
      <c r="A14" s="46"/>
      <c r="B14" s="52"/>
      <c r="C14" s="46"/>
      <c r="D14" s="60"/>
    </row>
    <row r="15" spans="1:4" ht="15" thickBot="1" x14ac:dyDescent="0.4">
      <c r="A15" s="42" t="s">
        <v>46</v>
      </c>
      <c r="B15" s="53"/>
      <c r="C15" s="42"/>
      <c r="D15" s="63">
        <f>D12-D13</f>
        <v>0</v>
      </c>
    </row>
    <row r="16" spans="1:4" ht="15" thickBot="1" x14ac:dyDescent="0.4">
      <c r="B16" s="54"/>
      <c r="D16" s="62"/>
    </row>
    <row r="17" spans="1:4" ht="15" thickBot="1" x14ac:dyDescent="0.4">
      <c r="A17" s="42" t="s">
        <v>91</v>
      </c>
      <c r="B17" s="54"/>
      <c r="D17" s="63">
        <f>'Base de travail'!D16</f>
        <v>0</v>
      </c>
    </row>
    <row r="18" spans="1:4" ht="15" thickBot="1" x14ac:dyDescent="0.4">
      <c r="A18" s="47"/>
      <c r="B18" s="54"/>
      <c r="D18" s="62"/>
    </row>
    <row r="19" spans="1:4" ht="15" thickBot="1" x14ac:dyDescent="0.4">
      <c r="A19" s="42" t="s">
        <v>92</v>
      </c>
      <c r="B19" s="54"/>
      <c r="D19" s="63" t="e">
        <f>IF(D17="","",D15/D17)</f>
        <v>#DIV/0!</v>
      </c>
    </row>
    <row r="20" spans="1:4" x14ac:dyDescent="0.35">
      <c r="A20" s="47" t="s">
        <v>93</v>
      </c>
      <c r="B20" s="54"/>
      <c r="D20" s="62"/>
    </row>
    <row r="21" spans="1:4" x14ac:dyDescent="0.35">
      <c r="A21" s="47"/>
      <c r="B21" s="54"/>
      <c r="D21" s="62"/>
    </row>
    <row r="22" spans="1:4" x14ac:dyDescent="0.35">
      <c r="A22" s="42" t="s">
        <v>117</v>
      </c>
      <c r="B22" s="48"/>
      <c r="C22" s="32" t="s">
        <v>52</v>
      </c>
      <c r="D22" s="64" t="s">
        <v>53</v>
      </c>
    </row>
    <row r="23" spans="1:4" ht="15" thickBot="1" x14ac:dyDescent="0.4">
      <c r="B23" s="48"/>
      <c r="D23" s="62"/>
    </row>
    <row r="24" spans="1:4" ht="15" thickBot="1" x14ac:dyDescent="0.4">
      <c r="A24" s="42" t="s">
        <v>94</v>
      </c>
      <c r="D24" s="63">
        <f>'Endett. net + Degré d''autofi.'!D41</f>
        <v>0</v>
      </c>
    </row>
    <row r="25" spans="1:4" ht="15" thickBot="1" x14ac:dyDescent="0.4">
      <c r="A25" s="42"/>
      <c r="D25" s="62"/>
    </row>
    <row r="26" spans="1:4" ht="15" thickBot="1" x14ac:dyDescent="0.4">
      <c r="A26" s="42" t="s">
        <v>74</v>
      </c>
      <c r="D26" s="63">
        <f>'Quotité d''intérets + Dettes-Rev'!D23</f>
        <v>0</v>
      </c>
    </row>
    <row r="27" spans="1:4" ht="15" thickBot="1" x14ac:dyDescent="0.4">
      <c r="A27" s="42"/>
      <c r="D27" s="62"/>
    </row>
    <row r="28" spans="1:4" ht="15" thickBot="1" x14ac:dyDescent="0.4">
      <c r="A28" s="42" t="s">
        <v>118</v>
      </c>
      <c r="D28" s="63" t="e">
        <f>IF(D26&lt;&gt;0,D24/D26,"")*100</f>
        <v>#VALUE!</v>
      </c>
    </row>
    <row r="29" spans="1:4" x14ac:dyDescent="0.35">
      <c r="A29" s="47" t="s">
        <v>210</v>
      </c>
      <c r="D29" s="88"/>
    </row>
    <row r="30" spans="1:4" x14ac:dyDescent="0.35">
      <c r="D30" s="62"/>
    </row>
    <row r="31" spans="1:4" x14ac:dyDescent="0.35">
      <c r="A31" s="42" t="s">
        <v>116</v>
      </c>
      <c r="C31" s="32" t="s">
        <v>52</v>
      </c>
      <c r="D31" s="64" t="s">
        <v>53</v>
      </c>
    </row>
    <row r="32" spans="1:4" x14ac:dyDescent="0.35">
      <c r="D32" s="62"/>
    </row>
    <row r="33" spans="1:4" x14ac:dyDescent="0.35">
      <c r="A33" s="43" t="s">
        <v>20</v>
      </c>
      <c r="B33" s="50" t="s">
        <v>66</v>
      </c>
      <c r="C33" s="43">
        <v>34</v>
      </c>
      <c r="D33" s="58">
        <f>'Base de travail'!D37</f>
        <v>0</v>
      </c>
    </row>
    <row r="34" spans="1:4" x14ac:dyDescent="0.35">
      <c r="A34" s="44" t="s">
        <v>33</v>
      </c>
      <c r="B34" s="51" t="s">
        <v>67</v>
      </c>
      <c r="C34" s="44">
        <v>440</v>
      </c>
      <c r="D34" s="59">
        <f>'Base de travail'!I37</f>
        <v>0</v>
      </c>
    </row>
    <row r="35" spans="1:4" x14ac:dyDescent="0.35">
      <c r="A35" s="44" t="s">
        <v>95</v>
      </c>
      <c r="B35" s="51" t="s">
        <v>67</v>
      </c>
      <c r="C35" s="44">
        <v>441</v>
      </c>
      <c r="D35" s="59">
        <f>'Base de travail'!I38</f>
        <v>0</v>
      </c>
    </row>
    <row r="36" spans="1:4" x14ac:dyDescent="0.35">
      <c r="A36" s="44" t="s">
        <v>96</v>
      </c>
      <c r="B36" s="51" t="s">
        <v>67</v>
      </c>
      <c r="C36" s="44">
        <v>442</v>
      </c>
      <c r="D36" s="59">
        <f>'Base de travail'!I39</f>
        <v>0</v>
      </c>
    </row>
    <row r="37" spans="1:4" x14ac:dyDescent="0.35">
      <c r="A37" s="44" t="s">
        <v>97</v>
      </c>
      <c r="B37" s="51" t="s">
        <v>67</v>
      </c>
      <c r="C37" s="44">
        <v>443</v>
      </c>
      <c r="D37" s="59">
        <f>'Base de travail'!I40</f>
        <v>0</v>
      </c>
    </row>
    <row r="38" spans="1:4" x14ac:dyDescent="0.35">
      <c r="A38" s="44" t="s">
        <v>98</v>
      </c>
      <c r="B38" s="51" t="s">
        <v>67</v>
      </c>
      <c r="C38" s="44">
        <v>444</v>
      </c>
      <c r="D38" s="59">
        <f>'Base de travail'!I41</f>
        <v>0</v>
      </c>
    </row>
    <row r="39" spans="1:4" ht="15" thickBot="1" x14ac:dyDescent="0.4">
      <c r="A39" s="46"/>
      <c r="B39" s="52"/>
      <c r="C39" s="46"/>
      <c r="D39" s="60"/>
    </row>
    <row r="40" spans="1:4" ht="15" thickBot="1" x14ac:dyDescent="0.4">
      <c r="A40" s="42" t="s">
        <v>99</v>
      </c>
      <c r="B40" s="53"/>
      <c r="C40" s="42"/>
      <c r="D40" s="63">
        <f>D33-D34-D35-D36-D37-D38</f>
        <v>0</v>
      </c>
    </row>
    <row r="41" spans="1:4" x14ac:dyDescent="0.35">
      <c r="A41" s="42"/>
      <c r="B41" s="53"/>
      <c r="C41" s="42"/>
      <c r="D41" s="65"/>
    </row>
    <row r="42" spans="1:4" x14ac:dyDescent="0.35">
      <c r="A42" s="43" t="s">
        <v>100</v>
      </c>
      <c r="B42" s="50" t="s">
        <v>66</v>
      </c>
      <c r="C42" s="43">
        <v>400</v>
      </c>
      <c r="D42" s="58">
        <f>'Base de travail'!I34</f>
        <v>0</v>
      </c>
    </row>
    <row r="43" spans="1:4" x14ac:dyDescent="0.35">
      <c r="A43" s="44" t="s">
        <v>101</v>
      </c>
      <c r="B43" s="51" t="s">
        <v>66</v>
      </c>
      <c r="C43" s="44">
        <v>401</v>
      </c>
      <c r="D43" s="59">
        <f>'Base de travail'!I35</f>
        <v>0</v>
      </c>
    </row>
    <row r="44" spans="1:4" x14ac:dyDescent="0.35">
      <c r="A44" s="44" t="s">
        <v>32</v>
      </c>
      <c r="B44" s="51" t="s">
        <v>66</v>
      </c>
      <c r="C44" s="44">
        <v>402</v>
      </c>
      <c r="D44" s="59">
        <f>'Base de travail'!I36</f>
        <v>0</v>
      </c>
    </row>
    <row r="45" spans="1:4" ht="15" thickBot="1" x14ac:dyDescent="0.4">
      <c r="A45" s="42"/>
      <c r="B45" s="53"/>
      <c r="C45" s="42"/>
      <c r="D45" s="65"/>
    </row>
    <row r="46" spans="1:4" ht="15" thickBot="1" x14ac:dyDescent="0.4">
      <c r="A46" s="42" t="s">
        <v>102</v>
      </c>
      <c r="B46" s="53"/>
      <c r="C46" s="42"/>
      <c r="D46" s="63">
        <f>SUM(D42:D44)</f>
        <v>0</v>
      </c>
    </row>
    <row r="47" spans="1:4" ht="15" thickBot="1" x14ac:dyDescent="0.4">
      <c r="B47" s="54"/>
      <c r="D47" s="62"/>
    </row>
    <row r="48" spans="1:4" ht="15" thickBot="1" x14ac:dyDescent="0.4">
      <c r="A48" s="42" t="s">
        <v>103</v>
      </c>
      <c r="B48" s="54"/>
      <c r="D48" s="63" t="e">
        <f>IF(D46&lt;&gt;0,D40/D46,"")*100</f>
        <v>#VALUE!</v>
      </c>
    </row>
    <row r="49" spans="1:4" x14ac:dyDescent="0.35">
      <c r="A49" s="47" t="s">
        <v>284</v>
      </c>
      <c r="B49" s="54"/>
      <c r="D49" s="62"/>
    </row>
  </sheetData>
  <sheetProtection password="CEF2" sheet="1" objects="1" scenarios="1"/>
  <mergeCells count="1">
    <mergeCell ref="A8:D8"/>
  </mergeCells>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8:D20"/>
  <sheetViews>
    <sheetView workbookViewId="0">
      <selection activeCell="D22" sqref="D22"/>
    </sheetView>
  </sheetViews>
  <sheetFormatPr baseColWidth="10" defaultRowHeight="14.5" x14ac:dyDescent="0.35"/>
  <cols>
    <col min="1" max="1" width="51.81640625" customWidth="1"/>
    <col min="2" max="2" width="7.453125" customWidth="1"/>
    <col min="4" max="4" width="22.81640625" customWidth="1"/>
  </cols>
  <sheetData>
    <row r="8" spans="1:4" ht="18.5" x14ac:dyDescent="0.45">
      <c r="A8" s="142" t="s">
        <v>213</v>
      </c>
      <c r="B8" s="142"/>
      <c r="C8" s="142"/>
      <c r="D8" s="142"/>
    </row>
    <row r="10" spans="1:4" x14ac:dyDescent="0.35">
      <c r="A10" s="42" t="s">
        <v>119</v>
      </c>
      <c r="B10" s="48"/>
      <c r="C10" s="32" t="s">
        <v>52</v>
      </c>
      <c r="D10" s="32" t="s">
        <v>53</v>
      </c>
    </row>
    <row r="11" spans="1:4" x14ac:dyDescent="0.35">
      <c r="B11" s="48"/>
    </row>
    <row r="12" spans="1:4" x14ac:dyDescent="0.35">
      <c r="A12" s="43" t="s">
        <v>105</v>
      </c>
      <c r="B12" s="50" t="s">
        <v>68</v>
      </c>
      <c r="C12" s="43">
        <v>299</v>
      </c>
      <c r="D12" s="58">
        <f>'Base de travail'!I27</f>
        <v>0</v>
      </c>
    </row>
    <row r="13" spans="1:4" ht="15" thickBot="1" x14ac:dyDescent="0.4">
      <c r="A13" s="46"/>
      <c r="B13" s="52"/>
      <c r="C13" s="46"/>
      <c r="D13" s="60"/>
    </row>
    <row r="14" spans="1:4" ht="15" thickBot="1" x14ac:dyDescent="0.4">
      <c r="A14" s="42" t="s">
        <v>211</v>
      </c>
      <c r="B14" s="53"/>
      <c r="C14" s="42"/>
      <c r="D14" s="63">
        <f>D12</f>
        <v>0</v>
      </c>
    </row>
    <row r="15" spans="1:4" ht="15" thickBot="1" x14ac:dyDescent="0.4">
      <c r="B15" s="54"/>
      <c r="D15" s="62"/>
    </row>
    <row r="16" spans="1:4" ht="15" thickBot="1" x14ac:dyDescent="0.4">
      <c r="A16" s="42" t="s">
        <v>55</v>
      </c>
      <c r="B16" s="54"/>
      <c r="D16" s="63">
        <f>'Endett. net + Degré d''autofi.'!D22</f>
        <v>0</v>
      </c>
    </row>
    <row r="17" spans="1:4" ht="15" thickBot="1" x14ac:dyDescent="0.4">
      <c r="A17" s="47"/>
      <c r="B17" s="54"/>
      <c r="D17" s="62"/>
    </row>
    <row r="18" spans="1:4" ht="15" thickBot="1" x14ac:dyDescent="0.4">
      <c r="A18" s="42" t="s">
        <v>106</v>
      </c>
      <c r="B18" s="54"/>
      <c r="D18" s="63" t="e">
        <f>IF(D16&lt;&gt;0,D14/D16,"")*100</f>
        <v>#VALUE!</v>
      </c>
    </row>
    <row r="19" spans="1:4" x14ac:dyDescent="0.35">
      <c r="A19" s="47" t="s">
        <v>212</v>
      </c>
      <c r="B19" s="54"/>
    </row>
    <row r="20" spans="1:4" x14ac:dyDescent="0.35">
      <c r="A20" s="47"/>
      <c r="B20" s="54"/>
    </row>
  </sheetData>
  <sheetProtection algorithmName="SHA-512" hashValue="eGD02fdv2eALeRtxYDfg8wLtgYkULvrblMYB/Ia2rt7SvZwrKiVZXHNlPmn2eYttEyFMGkqJC7xy0tFU/CJ/+A==" saltValue="3PR18erqxOr9IN8G1CGKAg==" spinCount="100000" sheet="1" objects="1" scenarios="1"/>
  <mergeCells count="1">
    <mergeCell ref="A8:D8"/>
  </mergeCells>
  <pageMargins left="0.25" right="0.25"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8:D43"/>
  <sheetViews>
    <sheetView topLeftCell="A15" workbookViewId="0">
      <selection activeCell="D27" sqref="D27"/>
    </sheetView>
  </sheetViews>
  <sheetFormatPr baseColWidth="10" defaultRowHeight="14.5" x14ac:dyDescent="0.35"/>
  <cols>
    <col min="1" max="1" width="51.81640625" customWidth="1"/>
    <col min="2" max="2" width="7.453125" customWidth="1"/>
    <col min="4" max="4" width="22.81640625" customWidth="1"/>
  </cols>
  <sheetData>
    <row r="8" spans="1:4" ht="18.5" x14ac:dyDescent="0.45">
      <c r="A8" s="142" t="s">
        <v>213</v>
      </c>
      <c r="B8" s="142"/>
      <c r="C8" s="142"/>
      <c r="D8" s="142"/>
    </row>
    <row r="9" spans="1:4" ht="15" thickBot="1" x14ac:dyDescent="0.4"/>
    <row r="10" spans="1:4" ht="15" thickBot="1" x14ac:dyDescent="0.4">
      <c r="A10" s="79" t="s">
        <v>288</v>
      </c>
      <c r="B10" s="80"/>
      <c r="C10" s="81"/>
      <c r="D10" s="82" t="s">
        <v>53</v>
      </c>
    </row>
    <row r="11" spans="1:4" x14ac:dyDescent="0.35">
      <c r="B11" s="48"/>
    </row>
    <row r="13" spans="1:4" x14ac:dyDescent="0.35">
      <c r="A13" s="42" t="s">
        <v>45</v>
      </c>
      <c r="D13" s="46"/>
    </row>
    <row r="14" spans="1:4" ht="15" thickBot="1" x14ac:dyDescent="0.4"/>
    <row r="15" spans="1:4" ht="15" thickBot="1" x14ac:dyDescent="0.4">
      <c r="A15" t="s">
        <v>107</v>
      </c>
      <c r="D15" s="77">
        <f>'Quotité d''intérets + Dettes-Rev'!D36</f>
        <v>0</v>
      </c>
    </row>
    <row r="16" spans="1:4" ht="15" thickBot="1" x14ac:dyDescent="0.4">
      <c r="D16" s="78"/>
    </row>
    <row r="17" spans="1:4" ht="15" thickBot="1" x14ac:dyDescent="0.4">
      <c r="A17" t="s">
        <v>46</v>
      </c>
      <c r="D17" s="77">
        <f>'Endett. net + Degré d''autofi.'!D15</f>
        <v>0</v>
      </c>
    </row>
    <row r="18" spans="1:4" ht="15" thickBot="1" x14ac:dyDescent="0.4">
      <c r="D18" s="78"/>
    </row>
    <row r="19" spans="1:4" ht="15" thickBot="1" x14ac:dyDescent="0.4">
      <c r="A19" t="s">
        <v>56</v>
      </c>
      <c r="D19" s="77" t="e">
        <f>'Endett. net + Degré d''autofi.'!D24</f>
        <v>#VALUE!</v>
      </c>
    </row>
    <row r="20" spans="1:4" x14ac:dyDescent="0.35">
      <c r="D20" s="78"/>
    </row>
    <row r="21" spans="1:4" x14ac:dyDescent="0.35">
      <c r="D21" s="78"/>
    </row>
    <row r="22" spans="1:4" x14ac:dyDescent="0.35">
      <c r="A22" s="42" t="s">
        <v>57</v>
      </c>
      <c r="D22" s="78"/>
    </row>
    <row r="23" spans="1:4" ht="15" thickBot="1" x14ac:dyDescent="0.4">
      <c r="D23" s="78"/>
    </row>
    <row r="24" spans="1:4" ht="15" thickBot="1" x14ac:dyDescent="0.4">
      <c r="A24" t="s">
        <v>94</v>
      </c>
      <c r="D24" s="77">
        <f>'Endett. net + Degré d''autofi.'!D41</f>
        <v>0</v>
      </c>
    </row>
    <row r="25" spans="1:4" ht="15" thickBot="1" x14ac:dyDescent="0.4">
      <c r="D25" s="78"/>
    </row>
    <row r="26" spans="1:4" ht="15" thickBot="1" x14ac:dyDescent="0.4">
      <c r="A26" t="s">
        <v>108</v>
      </c>
      <c r="D26" s="77" t="e">
        <f>'Endett. net + Degré d''autofi.'!D48</f>
        <v>#VALUE!</v>
      </c>
    </row>
    <row r="27" spans="1:4" x14ac:dyDescent="0.35">
      <c r="D27" s="78"/>
    </row>
    <row r="28" spans="1:4" ht="15" thickBot="1" x14ac:dyDescent="0.4">
      <c r="D28" s="78"/>
    </row>
    <row r="29" spans="1:4" ht="15" thickBot="1" x14ac:dyDescent="0.4">
      <c r="A29" s="42" t="s">
        <v>109</v>
      </c>
      <c r="D29" s="77" t="e">
        <f>'Quotité d''intérets + Dettes-Rev'!D25</f>
        <v>#VALUE!</v>
      </c>
    </row>
    <row r="30" spans="1:4" ht="15" thickBot="1" x14ac:dyDescent="0.4">
      <c r="D30" s="78"/>
    </row>
    <row r="31" spans="1:4" ht="15" thickBot="1" x14ac:dyDescent="0.4">
      <c r="A31" s="42" t="s">
        <v>110</v>
      </c>
      <c r="D31" s="77" t="e">
        <f>'Quotité d''intérets + Dettes-Rev'!D40</f>
        <v>#VALUE!</v>
      </c>
    </row>
    <row r="32" spans="1:4" ht="15" thickBot="1" x14ac:dyDescent="0.4">
      <c r="D32" s="78"/>
    </row>
    <row r="33" spans="1:4" ht="15" thickBot="1" x14ac:dyDescent="0.4">
      <c r="A33" s="42" t="s">
        <v>78</v>
      </c>
      <c r="D33" s="77" t="e">
        <f>'Quotité d''inves. + fin.'!D26</f>
        <v>#VALUE!</v>
      </c>
    </row>
    <row r="34" spans="1:4" ht="15" thickBot="1" x14ac:dyDescent="0.4">
      <c r="D34" s="78"/>
    </row>
    <row r="35" spans="1:4" ht="15" thickBot="1" x14ac:dyDescent="0.4">
      <c r="A35" s="42" t="s">
        <v>112</v>
      </c>
      <c r="D35" s="77" t="e">
        <f>'Quotité d''inves. + fin.'!D43</f>
        <v>#VALUE!</v>
      </c>
    </row>
    <row r="36" spans="1:4" ht="15" thickBot="1" x14ac:dyDescent="0.4">
      <c r="D36" s="78"/>
    </row>
    <row r="37" spans="1:4" ht="15" thickBot="1" x14ac:dyDescent="0.4">
      <c r="A37" s="42" t="s">
        <v>104</v>
      </c>
      <c r="D37" s="77" t="e">
        <f>'Quotité d''autofinancement'!D19</f>
        <v>#DIV/0!</v>
      </c>
    </row>
    <row r="38" spans="1:4" ht="15" thickBot="1" x14ac:dyDescent="0.4">
      <c r="A38" s="42"/>
      <c r="D38" s="83"/>
    </row>
    <row r="39" spans="1:4" ht="15" thickBot="1" x14ac:dyDescent="0.4">
      <c r="A39" s="42" t="s">
        <v>117</v>
      </c>
      <c r="D39" s="77" t="e">
        <f>'Quotité d''autofinancement'!D28</f>
        <v>#VALUE!</v>
      </c>
    </row>
    <row r="40" spans="1:4" ht="15" thickBot="1" x14ac:dyDescent="0.4">
      <c r="D40" s="78"/>
    </row>
    <row r="41" spans="1:4" ht="15" thickBot="1" x14ac:dyDescent="0.4">
      <c r="A41" s="42" t="s">
        <v>116</v>
      </c>
      <c r="D41" s="77" t="e">
        <f>'Quotité d''autofinancement'!D48</f>
        <v>#VALUE!</v>
      </c>
    </row>
    <row r="42" spans="1:4" ht="15" thickBot="1" x14ac:dyDescent="0.4">
      <c r="D42" s="78"/>
    </row>
    <row r="43" spans="1:4" ht="15" thickBot="1" x14ac:dyDescent="0.4">
      <c r="A43" s="42" t="s">
        <v>282</v>
      </c>
      <c r="D43" s="77" t="e">
        <f>'Quotient excédent du bilan'!D18</f>
        <v>#VALUE!</v>
      </c>
    </row>
  </sheetData>
  <sheetProtection password="CE32" sheet="1" objects="1" scenarios="1"/>
  <mergeCells count="1">
    <mergeCell ref="A8:D8"/>
  </mergeCells>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Définitions</vt:lpstr>
      <vt:lpstr>Population</vt:lpstr>
      <vt:lpstr>Base de travail</vt:lpstr>
      <vt:lpstr>Endett. net + Degré d'autofi.</vt:lpstr>
      <vt:lpstr>Quotité d'intérets + Dettes-Rev</vt:lpstr>
      <vt:lpstr>Quotité d'inves. + fin.</vt:lpstr>
      <vt:lpstr>Quotité d'autofinancement</vt:lpstr>
      <vt:lpstr>Quotient excédent du bilan</vt:lpstr>
      <vt:lpstr>Récapitulatif 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Buchwalder Julien</dc:creator>
  <cp:lastModifiedBy>Riat Christophe</cp:lastModifiedBy>
  <cp:lastPrinted>2025-02-18T09:02:37Z</cp:lastPrinted>
  <dcterms:created xsi:type="dcterms:W3CDTF">2018-10-01T06:40:55Z</dcterms:created>
  <dcterms:modified xsi:type="dcterms:W3CDTF">2026-06-25T15:42:19Z</dcterms:modified>
</cp:coreProperties>
</file>