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3" activeTab="13"/>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<sst xmlns="http://schemas.openxmlformats.org/spreadsheetml/2006/main" count="5442" uniqueCount="871">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</sst>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tabSelected="1" workbookViewId="0">
      <selection activeCell="F28" sqref="F28"/>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28" sqref="D28"/>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726</v>
      </c>
    </row>
    <row r="5" spans="1:5" ht="15" thickBot="1" x14ac:dyDescent="0.25">
      <c r="B5" s="8" t="s">
        <v>587</v>
      </c>
    </row>
    <row r="6" spans="1:5" ht="15.75" thickBot="1" x14ac:dyDescent="0.3">
      <c r="B6" s="212" t="s">
        <v>49</v>
      </c>
      <c r="C6" s="213"/>
      <c r="D6" s="214"/>
    </row>
    <row r="8" spans="1:5" ht="15" x14ac:dyDescent="0.25">
      <c r="B8" s="100" t="s">
        <v>222</v>
      </c>
      <c r="C8" s="100"/>
      <c r="D8" s="100" t="s">
        <v>200</v>
      </c>
      <c r="E8" s="100" t="s">
        <v>201</v>
      </c>
    </row>
    <row r="9" spans="1:5" x14ac:dyDescent="0.2">
      <c r="B9" s="102">
        <v>90</v>
      </c>
      <c r="C9" s="106"/>
      <c r="D9" s="102" t="s">
        <v>194</v>
      </c>
      <c r="E9" s="103">
        <f>HLOOKUP($B$6,'4.1 Comptes 2022 natures'!$E$4:$BE$174,151,0)</f>
        <v>7224.1500000000233</v>
      </c>
    </row>
    <row r="10" spans="1:5" x14ac:dyDescent="0.2">
      <c r="B10" s="102">
        <v>33</v>
      </c>
      <c r="C10" s="106" t="s">
        <v>224</v>
      </c>
      <c r="D10" s="102" t="s">
        <v>97</v>
      </c>
      <c r="E10" s="103">
        <f>HLOOKUP($B$6,'4.1 Comptes 2022 natures'!$E$4:$BE$174,25,0)</f>
        <v>581198.1</v>
      </c>
    </row>
    <row r="11" spans="1:5" x14ac:dyDescent="0.2">
      <c r="B11" s="102">
        <v>35</v>
      </c>
      <c r="C11" s="106" t="s">
        <v>224</v>
      </c>
      <c r="D11" s="102" t="s">
        <v>226</v>
      </c>
      <c r="E11" s="103">
        <f>HLOOKUP($B$6,'4.1 Comptes 2022 natures'!$E$4:$BE$174,37,0)</f>
        <v>1391.7</v>
      </c>
    </row>
    <row r="12" spans="1:5" x14ac:dyDescent="0.2">
      <c r="B12" s="102">
        <v>45</v>
      </c>
      <c r="C12" s="106" t="s">
        <v>225</v>
      </c>
      <c r="D12" s="102" t="s">
        <v>173</v>
      </c>
      <c r="E12" s="103">
        <f>HLOOKUP($B$6,'4.1 Comptes 2022 natures'!$E$4:$BE$174,115,0)</f>
        <v>70983.350000000006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13000</v>
      </c>
    </row>
    <row r="15" spans="1:5" x14ac:dyDescent="0.2">
      <c r="B15" s="102">
        <v>366</v>
      </c>
      <c r="C15" s="106" t="s">
        <v>224</v>
      </c>
      <c r="D15" s="102" t="s">
        <v>231</v>
      </c>
      <c r="E15" s="103">
        <f>HLOOKUP($B$6,'4.1 Comptes 2022 natures'!$E$4:$BE$174,48,0)</f>
        <v>1597</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151597</v>
      </c>
    </row>
    <row r="19" spans="2:5" x14ac:dyDescent="0.2">
      <c r="B19" s="102"/>
      <c r="C19" s="106"/>
      <c r="D19" s="102"/>
      <c r="E19" s="103"/>
    </row>
    <row r="20" spans="2:5" ht="15" x14ac:dyDescent="0.25">
      <c r="B20" s="107"/>
      <c r="C20" s="107"/>
      <c r="D20" s="104" t="s">
        <v>228</v>
      </c>
      <c r="E20" s="105">
        <f>E9+E10+E11-E12+E13+E14+E15+E16-E17-E18</f>
        <v>381830.6</v>
      </c>
    </row>
    <row r="21" spans="2:5" x14ac:dyDescent="0.2">
      <c r="B21" s="102"/>
      <c r="C21" s="102"/>
      <c r="D21" s="102"/>
      <c r="E21" s="103"/>
    </row>
    <row r="22" spans="2:5" x14ac:dyDescent="0.2">
      <c r="B22" s="102" t="s">
        <v>223</v>
      </c>
      <c r="C22" s="108" t="s">
        <v>225</v>
      </c>
      <c r="D22" s="102" t="s">
        <v>229</v>
      </c>
      <c r="E22" s="109">
        <f>HLOOKUP($B$6,'6.1 Investissements'!$E$4:$BI$183,180,0)</f>
        <v>264388.7</v>
      </c>
    </row>
    <row r="23" spans="2:5" x14ac:dyDescent="0.2">
      <c r="B23" s="102"/>
      <c r="C23" s="102"/>
      <c r="D23" s="102"/>
      <c r="E23" s="103"/>
    </row>
    <row r="24" spans="2:5" ht="15" x14ac:dyDescent="0.25">
      <c r="B24" s="107"/>
      <c r="C24" s="107"/>
      <c r="D24" s="104" t="s">
        <v>230</v>
      </c>
      <c r="E24" s="105">
        <f>E20-E22</f>
        <v>117441.89999999997</v>
      </c>
    </row>
  </sheetData>
  <mergeCells count="1">
    <mergeCell ref="B6:D6"/>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28" sqref="D28"/>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28" sqref="D28"/>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28" sqref="D28"/>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9" t="s">
        <v>725</v>
      </c>
      <c r="H2" s="210"/>
      <c r="I2" s="210"/>
      <c r="J2" s="210"/>
      <c r="K2" s="211"/>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28" sqref="D28"/>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28" sqref="D28"/>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28" sqref="D28"/>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28" sqref="D28"/>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28" sqref="D28"/>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28" sqref="D28"/>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28" sqref="D28"/>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5" t="s">
        <v>635</v>
      </c>
      <c r="B14" s="216"/>
      <c r="C14" s="216"/>
      <c r="D14" s="216"/>
      <c r="E14" s="216"/>
      <c r="F14" s="216"/>
      <c r="G14" s="216"/>
      <c r="H14" s="21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5" t="s">
        <v>647</v>
      </c>
      <c r="B24" s="216"/>
      <c r="C24" s="216"/>
      <c r="D24" s="216"/>
      <c r="E24" s="216"/>
      <c r="F24" s="216"/>
      <c r="G24" s="216"/>
      <c r="H24" s="21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5" t="s">
        <v>654</v>
      </c>
      <c r="B32" s="216"/>
      <c r="C32" s="216"/>
      <c r="D32" s="216"/>
      <c r="E32" s="216"/>
      <c r="F32" s="216"/>
      <c r="G32" s="216"/>
      <c r="H32" s="21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5" t="s">
        <v>664</v>
      </c>
      <c r="B42" s="216"/>
      <c r="C42" s="216"/>
      <c r="D42" s="216"/>
      <c r="E42" s="216"/>
      <c r="F42" s="216"/>
      <c r="G42" s="216"/>
      <c r="H42" s="21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5" t="s">
        <v>674</v>
      </c>
      <c r="B53" s="216"/>
      <c r="C53" s="216"/>
      <c r="D53" s="216"/>
      <c r="E53" s="216"/>
      <c r="F53" s="216"/>
      <c r="G53" s="216"/>
      <c r="H53" s="21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5" t="s">
        <v>682</v>
      </c>
      <c r="B62" s="216"/>
      <c r="C62" s="216"/>
      <c r="D62" s="216"/>
      <c r="E62" s="216"/>
      <c r="F62" s="216"/>
      <c r="G62" s="216"/>
      <c r="H62" s="21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5" t="s">
        <v>691</v>
      </c>
      <c r="B71" s="216"/>
      <c r="C71" s="216"/>
      <c r="D71" s="216"/>
      <c r="E71" s="216"/>
      <c r="F71" s="216"/>
      <c r="G71" s="216"/>
      <c r="H71" s="21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5" t="s">
        <v>703</v>
      </c>
      <c r="B81" s="216"/>
      <c r="C81" s="216"/>
      <c r="D81" s="216"/>
      <c r="E81" s="216"/>
      <c r="F81" s="216"/>
      <c r="G81" s="216"/>
      <c r="H81" s="21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5" t="s">
        <v>710</v>
      </c>
      <c r="B89" s="216"/>
      <c r="C89" s="216"/>
      <c r="D89" s="216"/>
      <c r="E89" s="216"/>
      <c r="F89" s="216"/>
      <c r="G89" s="216"/>
      <c r="H89" s="21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5" t="s">
        <v>718</v>
      </c>
      <c r="B98" s="216"/>
      <c r="C98" s="216"/>
      <c r="D98" s="216"/>
      <c r="E98" s="216"/>
      <c r="F98" s="216"/>
      <c r="G98" s="216"/>
      <c r="H98" s="21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8" t="s">
        <v>491</v>
      </c>
      <c r="B2" s="218"/>
      <c r="C2" s="218"/>
      <c r="D2" s="218"/>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8" t="s">
        <v>491</v>
      </c>
      <c r="B2" s="218"/>
      <c r="C2" s="218"/>
      <c r="D2" s="218"/>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8" t="s">
        <v>491</v>
      </c>
      <c r="B2" s="218"/>
      <c r="C2" s="218"/>
      <c r="D2" s="218"/>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8" t="s">
        <v>491</v>
      </c>
      <c r="B2" s="218"/>
      <c r="C2" s="218"/>
      <c r="D2" s="21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8" t="s">
        <v>491</v>
      </c>
      <c r="B6" s="218"/>
      <c r="C6" s="218"/>
      <c r="D6" s="218"/>
    </row>
    <row r="7" spans="1:60" ht="15" thickBot="1" x14ac:dyDescent="0.25"/>
    <row r="8" spans="1:60" ht="15.75" thickBot="1" x14ac:dyDescent="0.3">
      <c r="A8" s="219" t="s">
        <v>562</v>
      </c>
      <c r="B8" s="220"/>
      <c r="C8" s="220"/>
      <c r="D8" s="22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28" sqref="D28"/>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8"/>
      <c r="B1" s="218"/>
      <c r="C1" s="218"/>
      <c r="D1" s="218"/>
    </row>
    <row r="2" spans="1:8" ht="18" x14ac:dyDescent="0.25">
      <c r="A2" s="225" t="s">
        <v>831</v>
      </c>
      <c r="B2" s="225"/>
      <c r="C2" s="225"/>
      <c r="D2" s="225"/>
      <c r="E2" s="218"/>
      <c r="F2" s="218"/>
      <c r="G2" s="218"/>
      <c r="H2" s="218"/>
    </row>
    <row r="3" spans="1:8" ht="18" x14ac:dyDescent="0.25">
      <c r="A3" s="193"/>
      <c r="B3" s="193"/>
      <c r="C3" s="193"/>
      <c r="D3" s="193"/>
      <c r="E3" s="193"/>
      <c r="F3" s="193"/>
      <c r="G3" s="193"/>
      <c r="H3" s="193"/>
    </row>
    <row r="4" spans="1:8" ht="15" thickBot="1" x14ac:dyDescent="0.25">
      <c r="B4" s="226" t="s">
        <v>782</v>
      </c>
      <c r="C4" s="226"/>
      <c r="D4" s="226"/>
    </row>
    <row r="5" spans="1:8" ht="15.75" thickBot="1" x14ac:dyDescent="0.3">
      <c r="A5" s="32" t="s">
        <v>569</v>
      </c>
      <c r="B5" s="212" t="s">
        <v>49</v>
      </c>
      <c r="C5" s="213"/>
      <c r="D5" s="214"/>
      <c r="F5" s="158"/>
    </row>
    <row r="6" spans="1:8" ht="15.75" thickBot="1" x14ac:dyDescent="0.3">
      <c r="E6" s="7"/>
      <c r="H6" s="165"/>
    </row>
    <row r="7" spans="1:8" ht="15.75" thickBot="1" x14ac:dyDescent="0.3">
      <c r="A7" s="222" t="s">
        <v>562</v>
      </c>
      <c r="B7" s="223"/>
      <c r="C7" s="223"/>
      <c r="D7" s="22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28" sqref="D28"/>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28" sqref="D28"/>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28" sqref="D28"/>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28" sqref="D28"/>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28" sqref="D28"/>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28" sqref="D28"/>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28" sqref="D28"/>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2" t="s">
        <v>740</v>
      </c>
      <c r="C6" s="213"/>
      <c r="D6" s="214"/>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28" sqref="D28"/>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28" sqref="D28"/>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28" sqref="D28"/>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28" sqref="D28"/>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28" sqref="D28"/>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28" sqref="D28"/>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28" sqref="D28"/>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28" sqref="D28"/>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28" sqref="D28"/>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28" sqref="D28"/>
      <selection pane="topRight" activeCell="D28" sqref="D28"/>
      <selection pane="bottomLeft" activeCell="D28" sqref="D28"/>
      <selection pane="bottomRight" activeCell="D28" sqref="D28"/>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28" sqref="D28"/>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28" sqref="D28"/>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28" sqref="D28"/>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2023-10-17T08:38:31Z</dcterms:modified>
</cp:coreProperties>
</file>